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composition" sheetId="1" r:id="rId1"/>
    <sheet name="export" sheetId="2" r:id="rId2"/>
    <sheet name="import" sheetId="3" r:id="rId3"/>
    <sheet name="partners" sheetId="4" r:id="rId4"/>
  </sheets>
  <definedNames/>
  <calcPr fullCalcOnLoad="1"/>
</workbook>
</file>

<file path=xl/sharedStrings.xml><?xml version="1.0" encoding="utf-8"?>
<sst xmlns="http://schemas.openxmlformats.org/spreadsheetml/2006/main" count="180" uniqueCount="126">
  <si>
    <t xml:space="preserve">COMPARISON OF TOTAL EXPORTS OF SOME MAJOR COMMODITIES </t>
  </si>
  <si>
    <t>(Provisional)</t>
  </si>
  <si>
    <t>In '000 Rs.</t>
  </si>
  <si>
    <t>F.Y. 2014/15(2071/72)</t>
  </si>
  <si>
    <t>F.Y. 2015/16 (2072/73)</t>
  </si>
  <si>
    <t>% Change</t>
  </si>
  <si>
    <t>S.N</t>
  </si>
  <si>
    <t>Commodities</t>
  </si>
  <si>
    <t>Unit</t>
  </si>
  <si>
    <t>Annual</t>
  </si>
  <si>
    <t>in value</t>
  </si>
  <si>
    <t>Quantity</t>
  </si>
  <si>
    <t>Value</t>
  </si>
  <si>
    <t>Woolen Carpet</t>
  </si>
  <si>
    <t>Sq.Mtr.</t>
  </si>
  <si>
    <t>Readymade Garments</t>
  </si>
  <si>
    <t>Pcs.</t>
  </si>
  <si>
    <t>Hides &amp; Skins</t>
  </si>
  <si>
    <t>Sq.ft.</t>
  </si>
  <si>
    <t>Lentils</t>
  </si>
  <si>
    <t>Kg.</t>
  </si>
  <si>
    <t>Cardamom</t>
  </si>
  <si>
    <t>Tea</t>
  </si>
  <si>
    <t>Ginger</t>
  </si>
  <si>
    <t>Vegetable fats and oil</t>
  </si>
  <si>
    <t>Noodles, pasta and like</t>
  </si>
  <si>
    <t>Medicinal Herbs</t>
  </si>
  <si>
    <t>Essential Oils</t>
  </si>
  <si>
    <t>Juices</t>
  </si>
  <si>
    <t>Rosin and resin acid</t>
  </si>
  <si>
    <t>Dentifrices (toothpaste)</t>
  </si>
  <si>
    <t>Yarns ( Polyester, Cotton and others)</t>
  </si>
  <si>
    <t>Textiles</t>
  </si>
  <si>
    <t>Woolen and Pashmina shawls</t>
  </si>
  <si>
    <t>Jute bags and sacks</t>
  </si>
  <si>
    <t>Cotton sacks and bags</t>
  </si>
  <si>
    <t>Felt</t>
  </si>
  <si>
    <t>Headgear and parts thereof</t>
  </si>
  <si>
    <t>Handicrafts ( Painting, Sculpture and statuary)</t>
  </si>
  <si>
    <t>Nepalese paper and paper Products</t>
  </si>
  <si>
    <t>Articles of silver jewellery</t>
  </si>
  <si>
    <t>Footwear</t>
  </si>
  <si>
    <t>Iron and Steel products</t>
  </si>
  <si>
    <t>Copper and articles thereof</t>
  </si>
  <si>
    <t>Meat and edible meat offal</t>
  </si>
  <si>
    <t>Others</t>
  </si>
  <si>
    <t>Total</t>
  </si>
  <si>
    <t>Foreign Trade Balance of Nepal</t>
  </si>
  <si>
    <t>In Billion Rs.</t>
  </si>
  <si>
    <t>Total Exports</t>
  </si>
  <si>
    <t>Total Imports</t>
  </si>
  <si>
    <t>Total Trade</t>
  </si>
  <si>
    <t>Trade Deficit</t>
  </si>
  <si>
    <t>Export: Import Ratio</t>
  </si>
  <si>
    <t>1:</t>
  </si>
  <si>
    <t>Share % in Total Trade</t>
  </si>
  <si>
    <t xml:space="preserve">COMPARISON OF TOTAL IMPORTS OF SOME MAJOR COMMODITIES </t>
  </si>
  <si>
    <t>F.Y. 2014/15</t>
  </si>
  <si>
    <t>F.Y. 2015/16</t>
  </si>
  <si>
    <t>2071/72</t>
  </si>
  <si>
    <t>2072/73</t>
  </si>
  <si>
    <t>Iron &amp; Steel and products thereof</t>
  </si>
  <si>
    <t>Petroleum Products</t>
  </si>
  <si>
    <t>Transport Vehicles and parts thereof</t>
  </si>
  <si>
    <t>Machinery and parts</t>
  </si>
  <si>
    <t>Telecommunication Equipment and parts</t>
  </si>
  <si>
    <t>Cereals</t>
  </si>
  <si>
    <t>Electronic and Electrical Equipments</t>
  </si>
  <si>
    <t>Gold</t>
  </si>
  <si>
    <t>Articles of apparel and clothing accessories</t>
  </si>
  <si>
    <t>Pharmaceutical products</t>
  </si>
  <si>
    <t>Polythene Granules</t>
  </si>
  <si>
    <t>Fertilizers</t>
  </si>
  <si>
    <t>Crude soyabean oil</t>
  </si>
  <si>
    <t>Man-made staple fibres ( Synthetic, Polyester etc)</t>
  </si>
  <si>
    <t>Chemicals</t>
  </si>
  <si>
    <t>Aluminium and articles thereof</t>
  </si>
  <si>
    <t>Aircraft and parts thereof</t>
  </si>
  <si>
    <t>Rubber and articles thereof</t>
  </si>
  <si>
    <t>Cotton ( Yarn and Fabrics)</t>
  </si>
  <si>
    <t>Wool, fine or coarse animal hair</t>
  </si>
  <si>
    <t>Crude palm Oil</t>
  </si>
  <si>
    <t>Zinc and articles thereof</t>
  </si>
  <si>
    <t>Cement Clinkers</t>
  </si>
  <si>
    <t>Low erucic acid rape or colza seeds</t>
  </si>
  <si>
    <t>Industrial monocarboxylic fatty acid</t>
  </si>
  <si>
    <t>Cement</t>
  </si>
  <si>
    <t>( Provisional)</t>
  </si>
  <si>
    <t>Trading Partners of Nepal</t>
  </si>
  <si>
    <t>Exports</t>
  </si>
  <si>
    <t>F.Y. 2014/15 (2071/72)</t>
  </si>
  <si>
    <t>Change %</t>
  </si>
  <si>
    <t>India</t>
  </si>
  <si>
    <t>U.S.A.</t>
  </si>
  <si>
    <t>Germany</t>
  </si>
  <si>
    <t>U.K.</t>
  </si>
  <si>
    <t>Japan</t>
  </si>
  <si>
    <t>France</t>
  </si>
  <si>
    <t>Italy</t>
  </si>
  <si>
    <t>China P. R.</t>
  </si>
  <si>
    <t>Canada</t>
  </si>
  <si>
    <t>Turkey</t>
  </si>
  <si>
    <t>Netherlands</t>
  </si>
  <si>
    <t>Bangladesh</t>
  </si>
  <si>
    <t>Australia</t>
  </si>
  <si>
    <t>Switzerland</t>
  </si>
  <si>
    <t>Imports</t>
  </si>
  <si>
    <t>U.A.E.</t>
  </si>
  <si>
    <t>Indonesia</t>
  </si>
  <si>
    <t>Argentina</t>
  </si>
  <si>
    <t>Thailand</t>
  </si>
  <si>
    <t>Malaysia</t>
  </si>
  <si>
    <t>Countries</t>
  </si>
  <si>
    <t>Silver</t>
  </si>
  <si>
    <t>Saudi Arabia</t>
  </si>
  <si>
    <t>S.N.</t>
  </si>
  <si>
    <t>Vietnam</t>
  </si>
  <si>
    <t>Shrawan -Jestha</t>
  </si>
  <si>
    <t>IN THE  FIRST ELEVEN MONTHS OF THE F.Y. 2014/15 AND 2015/16</t>
  </si>
  <si>
    <t>IN THE FIRST ELEVEN MONTHS OF THE F.Y. 2014/15 AND 2015/16</t>
  </si>
  <si>
    <t>( First Eleven Months Provisional)</t>
  </si>
  <si>
    <t>Percentage Change in First eleven Months of F.Y. 2015/16 compared to same period of the previous year</t>
  </si>
  <si>
    <t>Percentage Change in First eleven Months of F.Y. 2014/15 compared to same period of the previous year</t>
  </si>
  <si>
    <t>F.Y. 2014/15 (2071/72) Shrawan-Jestha</t>
  </si>
  <si>
    <t>F.Y. 2013/14 (2070/71) Shrawan-Jestha</t>
  </si>
  <si>
    <t>F.Y. 2015/16 (2072/73) Shrawan-Jestha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</si>
</sst>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"/>
    <numFmt numFmtId="167" formatCode="0.0"/>
    <numFmt numFmtId="168" formatCode="0.0%"/>
    <numFmt numFmtId="169" formatCode="0.000"/>
    <numFmt numFmtId="170" formatCode="_(* #,##0.000_);_(* \(#,##0.000\);_(* &quot;-&quot;??_);_(@_)"/>
    <numFmt numFmtId="171" formatCode="_(* #,##0.0000_);_(* \(#,##0.00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i/>
      <sz val="12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.8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60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right"/>
    </xf>
    <xf numFmtId="0" fontId="2" fillId="0" borderId="13" xfId="0" applyFont="1" applyBorder="1" applyAlignment="1">
      <alignment/>
    </xf>
    <xf numFmtId="0" fontId="4" fillId="0" borderId="12" xfId="0" applyFont="1" applyBorder="1" applyAlignment="1">
      <alignment/>
    </xf>
    <xf numFmtId="166" fontId="4" fillId="0" borderId="13" xfId="42" applyNumberFormat="1" applyFont="1" applyBorder="1" applyAlignment="1">
      <alignment/>
    </xf>
    <xf numFmtId="165" fontId="4" fillId="0" borderId="13" xfId="42" applyNumberFormat="1" applyFont="1" applyBorder="1" applyAlignment="1">
      <alignment/>
    </xf>
    <xf numFmtId="0" fontId="2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166" fontId="2" fillId="0" borderId="17" xfId="42" applyNumberFormat="1" applyFont="1" applyBorder="1" applyAlignment="1">
      <alignment/>
    </xf>
    <xf numFmtId="0" fontId="7" fillId="0" borderId="0" xfId="0" applyFont="1" applyAlignment="1">
      <alignment/>
    </xf>
    <xf numFmtId="165" fontId="7" fillId="0" borderId="0" xfId="42" applyNumberFormat="1" applyFont="1" applyAlignment="1">
      <alignment/>
    </xf>
    <xf numFmtId="0" fontId="6" fillId="0" borderId="0" xfId="0" applyFont="1" applyBorder="1" applyAlignment="1">
      <alignment horizontal="right"/>
    </xf>
    <xf numFmtId="0" fontId="7" fillId="0" borderId="18" xfId="0" applyFont="1" applyBorder="1" applyAlignment="1">
      <alignment/>
    </xf>
    <xf numFmtId="0" fontId="6" fillId="0" borderId="11" xfId="0" applyFont="1" applyBorder="1" applyAlignment="1">
      <alignment horizontal="right" vertical="top"/>
    </xf>
    <xf numFmtId="0" fontId="7" fillId="0" borderId="19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20" xfId="0" applyFont="1" applyBorder="1" applyAlignment="1">
      <alignment/>
    </xf>
    <xf numFmtId="43" fontId="6" fillId="0" borderId="13" xfId="0" applyNumberFormat="1" applyFont="1" applyBorder="1" applyAlignment="1">
      <alignment/>
    </xf>
    <xf numFmtId="20" fontId="6" fillId="0" borderId="0" xfId="0" applyNumberFormat="1" applyFont="1" applyBorder="1" applyAlignment="1" quotePrefix="1">
      <alignment horizontal="right"/>
    </xf>
    <xf numFmtId="167" fontId="6" fillId="0" borderId="13" xfId="0" applyNumberFormat="1" applyFont="1" applyBorder="1" applyAlignment="1">
      <alignment horizontal="left"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20" xfId="0" applyFont="1" applyBorder="1" applyAlignment="1">
      <alignment/>
    </xf>
    <xf numFmtId="167" fontId="6" fillId="0" borderId="15" xfId="0" applyNumberFormat="1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6" fillId="0" borderId="21" xfId="0" applyFont="1" applyBorder="1" applyAlignment="1">
      <alignment vertical="top" wrapText="1"/>
    </xf>
    <xf numFmtId="167" fontId="6" fillId="0" borderId="13" xfId="0" applyNumberFormat="1" applyFont="1" applyBorder="1" applyAlignment="1">
      <alignment vertical="top"/>
    </xf>
    <xf numFmtId="0" fontId="7" fillId="0" borderId="19" xfId="0" applyFont="1" applyBorder="1" applyAlignment="1">
      <alignment vertical="top" wrapText="1"/>
    </xf>
    <xf numFmtId="0" fontId="6" fillId="0" borderId="15" xfId="0" applyFont="1" applyBorder="1" applyAlignment="1">
      <alignment vertical="top"/>
    </xf>
    <xf numFmtId="164" fontId="9" fillId="0" borderId="21" xfId="42" applyNumberFormat="1" applyFont="1" applyBorder="1" applyAlignment="1">
      <alignment horizontal="right" vertical="center"/>
    </xf>
    <xf numFmtId="43" fontId="7" fillId="0" borderId="21" xfId="42" applyFont="1" applyBorder="1" applyAlignment="1">
      <alignment/>
    </xf>
    <xf numFmtId="43" fontId="7" fillId="0" borderId="19" xfId="42" applyFont="1" applyBorder="1" applyAlignment="1">
      <alignment/>
    </xf>
    <xf numFmtId="0" fontId="6" fillId="0" borderId="11" xfId="0" applyFont="1" applyBorder="1" applyAlignment="1">
      <alignment vertical="top"/>
    </xf>
    <xf numFmtId="165" fontId="6" fillId="0" borderId="11" xfId="42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top"/>
    </xf>
    <xf numFmtId="0" fontId="6" fillId="0" borderId="18" xfId="0" applyFont="1" applyBorder="1" applyAlignment="1">
      <alignment horizontal="center" vertical="top"/>
    </xf>
    <xf numFmtId="0" fontId="6" fillId="0" borderId="11" xfId="0" applyFont="1" applyBorder="1" applyAlignment="1">
      <alignment horizontal="centerContinuous" vertical="top"/>
    </xf>
    <xf numFmtId="0" fontId="6" fillId="0" borderId="13" xfId="0" applyFont="1" applyBorder="1" applyAlignment="1">
      <alignment vertical="top"/>
    </xf>
    <xf numFmtId="0" fontId="6" fillId="0" borderId="13" xfId="0" applyFont="1" applyFill="1" applyBorder="1" applyAlignment="1">
      <alignment horizontal="right" vertical="top"/>
    </xf>
    <xf numFmtId="0" fontId="7" fillId="0" borderId="13" xfId="0" applyNumberFormat="1" applyFont="1" applyBorder="1" applyAlignment="1">
      <alignment vertical="top"/>
    </xf>
    <xf numFmtId="0" fontId="7" fillId="0" borderId="13" xfId="0" applyFont="1" applyBorder="1" applyAlignment="1">
      <alignment vertical="top" wrapText="1"/>
    </xf>
    <xf numFmtId="0" fontId="7" fillId="0" borderId="13" xfId="0" applyNumberFormat="1" applyFont="1" applyBorder="1" applyAlignment="1">
      <alignment vertical="top" wrapText="1"/>
    </xf>
    <xf numFmtId="0" fontId="6" fillId="0" borderId="22" xfId="0" applyNumberFormat="1" applyFont="1" applyBorder="1" applyAlignment="1">
      <alignment vertical="top"/>
    </xf>
    <xf numFmtId="0" fontId="8" fillId="0" borderId="0" xfId="0" applyFont="1" applyAlignment="1">
      <alignment/>
    </xf>
    <xf numFmtId="0" fontId="7" fillId="0" borderId="21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6" fillId="0" borderId="22" xfId="0" applyFont="1" applyBorder="1" applyAlignment="1">
      <alignment/>
    </xf>
    <xf numFmtId="0" fontId="6" fillId="0" borderId="15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13" xfId="0" applyFont="1" applyBorder="1" applyAlignment="1">
      <alignment horizontal="right" vertical="top"/>
    </xf>
    <xf numFmtId="165" fontId="7" fillId="0" borderId="13" xfId="42" applyNumberFormat="1" applyFont="1" applyBorder="1" applyAlignment="1">
      <alignment/>
    </xf>
    <xf numFmtId="2" fontId="6" fillId="0" borderId="18" xfId="0" applyNumberFormat="1" applyFont="1" applyFill="1" applyBorder="1" applyAlignment="1" applyProtection="1">
      <alignment/>
      <protection/>
    </xf>
    <xf numFmtId="164" fontId="8" fillId="0" borderId="21" xfId="42" applyNumberFormat="1" applyFont="1" applyBorder="1" applyAlignment="1">
      <alignment vertical="top"/>
    </xf>
    <xf numFmtId="164" fontId="9" fillId="0" borderId="13" xfId="42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1" fillId="0" borderId="11" xfId="0" applyNumberFormat="1" applyFont="1" applyBorder="1" applyAlignment="1">
      <alignment horizontal="right" vertical="center"/>
    </xf>
    <xf numFmtId="167" fontId="6" fillId="0" borderId="11" xfId="0" applyNumberFormat="1" applyFont="1" applyBorder="1" applyAlignment="1">
      <alignment horizontal="left"/>
    </xf>
    <xf numFmtId="165" fontId="4" fillId="0" borderId="11" xfId="42" applyNumberFormat="1" applyFont="1" applyBorder="1" applyAlignment="1">
      <alignment/>
    </xf>
    <xf numFmtId="165" fontId="2" fillId="0" borderId="17" xfId="42" applyNumberFormat="1" applyFont="1" applyBorder="1" applyAlignment="1">
      <alignment/>
    </xf>
    <xf numFmtId="165" fontId="4" fillId="0" borderId="0" xfId="42" applyNumberFormat="1" applyFont="1" applyBorder="1" applyAlignment="1">
      <alignment/>
    </xf>
    <xf numFmtId="165" fontId="4" fillId="0" borderId="18" xfId="42" applyNumberFormat="1" applyFont="1" applyBorder="1" applyAlignment="1">
      <alignment/>
    </xf>
    <xf numFmtId="165" fontId="4" fillId="0" borderId="21" xfId="42" applyNumberFormat="1" applyFont="1" applyBorder="1" applyAlignment="1">
      <alignment/>
    </xf>
    <xf numFmtId="0" fontId="4" fillId="0" borderId="21" xfId="0" applyFont="1" applyBorder="1" applyAlignment="1">
      <alignment/>
    </xf>
    <xf numFmtId="1" fontId="4" fillId="0" borderId="13" xfId="0" applyNumberFormat="1" applyFont="1" applyBorder="1" applyAlignment="1">
      <alignment/>
    </xf>
    <xf numFmtId="3" fontId="4" fillId="0" borderId="13" xfId="0" applyNumberFormat="1" applyFont="1" applyBorder="1" applyAlignment="1">
      <alignment horizontal="right" vertical="center"/>
    </xf>
    <xf numFmtId="3" fontId="4" fillId="0" borderId="13" xfId="0" applyNumberFormat="1" applyFont="1" applyFill="1" applyBorder="1" applyAlignment="1" applyProtection="1">
      <alignment/>
      <protection/>
    </xf>
    <xf numFmtId="3" fontId="2" fillId="0" borderId="17" xfId="0" applyNumberFormat="1" applyFont="1" applyBorder="1" applyAlignment="1">
      <alignment horizontal="right" vertical="center"/>
    </xf>
    <xf numFmtId="0" fontId="46" fillId="0" borderId="0" xfId="0" applyFont="1" applyAlignment="1">
      <alignment/>
    </xf>
    <xf numFmtId="167" fontId="4" fillId="0" borderId="13" xfId="42" applyNumberFormat="1" applyFont="1" applyBorder="1" applyAlignment="1">
      <alignment/>
    </xf>
    <xf numFmtId="0" fontId="6" fillId="0" borderId="11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3" fontId="46" fillId="0" borderId="0" xfId="0" applyNumberFormat="1" applyFont="1" applyAlignment="1">
      <alignment/>
    </xf>
    <xf numFmtId="3" fontId="2" fillId="0" borderId="0" xfId="0" applyNumberFormat="1" applyFont="1" applyBorder="1" applyAlignment="1">
      <alignment horizontal="right" vertical="center"/>
    </xf>
    <xf numFmtId="43" fontId="6" fillId="0" borderId="11" xfId="0" applyNumberFormat="1" applyFont="1" applyBorder="1" applyAlignment="1">
      <alignment/>
    </xf>
    <xf numFmtId="20" fontId="6" fillId="0" borderId="23" xfId="0" applyNumberFormat="1" applyFont="1" applyBorder="1" applyAlignment="1" quotePrefix="1">
      <alignment horizontal="right"/>
    </xf>
    <xf numFmtId="0" fontId="6" fillId="0" borderId="18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8" fillId="0" borderId="21" xfId="0" applyFont="1" applyBorder="1" applyAlignment="1">
      <alignment/>
    </xf>
    <xf numFmtId="165" fontId="2" fillId="0" borderId="24" xfId="42" applyNumberFormat="1" applyFont="1" applyBorder="1" applyAlignment="1">
      <alignment/>
    </xf>
    <xf numFmtId="167" fontId="2" fillId="0" borderId="17" xfId="42" applyNumberFormat="1" applyFont="1" applyBorder="1" applyAlignment="1">
      <alignment/>
    </xf>
    <xf numFmtId="3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0" fontId="4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Alignment="1">
      <alignment/>
    </xf>
    <xf numFmtId="43" fontId="2" fillId="0" borderId="19" xfId="42" applyFont="1" applyBorder="1" applyAlignment="1">
      <alignment vertical="top"/>
    </xf>
    <xf numFmtId="0" fontId="0" fillId="0" borderId="0" xfId="0" applyNumberFormat="1" applyFont="1" applyFill="1" applyBorder="1" applyAlignment="1" applyProtection="1">
      <alignment/>
      <protection/>
    </xf>
    <xf numFmtId="43" fontId="2" fillId="0" borderId="21" xfId="42" applyFont="1" applyBorder="1" applyAlignment="1">
      <alignment vertical="top"/>
    </xf>
    <xf numFmtId="4" fontId="4" fillId="0" borderId="0" xfId="0" applyNumberFormat="1" applyFont="1" applyFill="1" applyBorder="1" applyAlignment="1" applyProtection="1">
      <alignment/>
      <protection/>
    </xf>
    <xf numFmtId="43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Border="1" applyAlignment="1">
      <alignment/>
    </xf>
    <xf numFmtId="3" fontId="4" fillId="0" borderId="21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3" fontId="4" fillId="0" borderId="21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18" xfId="0" applyFont="1" applyBorder="1" applyAlignment="1">
      <alignment/>
    </xf>
    <xf numFmtId="0" fontId="2" fillId="0" borderId="18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right"/>
      <protection/>
    </xf>
    <xf numFmtId="0" fontId="4" fillId="0" borderId="19" xfId="0" applyFont="1" applyBorder="1" applyAlignment="1">
      <alignment/>
    </xf>
    <xf numFmtId="0" fontId="4" fillId="0" borderId="19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right"/>
      <protection/>
    </xf>
    <xf numFmtId="4" fontId="4" fillId="0" borderId="13" xfId="0" applyNumberFormat="1" applyFont="1" applyBorder="1" applyAlignment="1">
      <alignment horizontal="right" vertical="center"/>
    </xf>
    <xf numFmtId="167" fontId="4" fillId="0" borderId="13" xfId="0" applyNumberFormat="1" applyFont="1" applyBorder="1" applyAlignment="1">
      <alignment vertical="center"/>
    </xf>
    <xf numFmtId="4" fontId="4" fillId="0" borderId="15" xfId="42" applyNumberFormat="1" applyFont="1" applyBorder="1" applyAlignment="1">
      <alignment/>
    </xf>
    <xf numFmtId="0" fontId="4" fillId="0" borderId="22" xfId="0" applyFont="1" applyBorder="1" applyAlignment="1">
      <alignment/>
    </xf>
    <xf numFmtId="0" fontId="2" fillId="0" borderId="22" xfId="0" applyNumberFormat="1" applyFont="1" applyFill="1" applyBorder="1" applyAlignment="1" applyProtection="1">
      <alignment/>
      <protection/>
    </xf>
    <xf numFmtId="4" fontId="2" fillId="0" borderId="15" xfId="0" applyNumberFormat="1" applyFont="1" applyBorder="1" applyAlignment="1">
      <alignment horizontal="right" vertical="center"/>
    </xf>
    <xf numFmtId="167" fontId="2" fillId="0" borderId="17" xfId="0" applyNumberFormat="1" applyFont="1" applyBorder="1" applyAlignment="1">
      <alignment vertical="center"/>
    </xf>
    <xf numFmtId="43" fontId="2" fillId="0" borderId="0" xfId="42" applyFont="1" applyBorder="1" applyAlignment="1">
      <alignment/>
    </xf>
    <xf numFmtId="167" fontId="2" fillId="0" borderId="0" xfId="0" applyNumberFormat="1" applyFont="1" applyBorder="1" applyAlignment="1">
      <alignment vertical="center"/>
    </xf>
    <xf numFmtId="43" fontId="4" fillId="0" borderId="0" xfId="42" applyFont="1" applyFill="1" applyBorder="1" applyAlignment="1" applyProtection="1">
      <alignment/>
      <protection/>
    </xf>
    <xf numFmtId="4" fontId="2" fillId="0" borderId="17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3" fontId="12" fillId="0" borderId="0" xfId="0" applyNumberFormat="1" applyFont="1" applyAlignment="1">
      <alignment horizontal="right" vertical="center"/>
    </xf>
    <xf numFmtId="3" fontId="13" fillId="0" borderId="0" xfId="0" applyNumberFormat="1" applyFont="1" applyAlignment="1">
      <alignment horizontal="right" vertical="center"/>
    </xf>
    <xf numFmtId="167" fontId="2" fillId="0" borderId="15" xfId="0" applyNumberFormat="1" applyFont="1" applyBorder="1" applyAlignment="1">
      <alignment vertical="center"/>
    </xf>
    <xf numFmtId="0" fontId="2" fillId="0" borderId="19" xfId="0" applyFont="1" applyBorder="1" applyAlignment="1">
      <alignment horizontal="center"/>
    </xf>
    <xf numFmtId="43" fontId="4" fillId="0" borderId="13" xfId="42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center"/>
    </xf>
    <xf numFmtId="0" fontId="14" fillId="0" borderId="13" xfId="0" applyFont="1" applyBorder="1" applyAlignment="1">
      <alignment vertical="center"/>
    </xf>
    <xf numFmtId="43" fontId="4" fillId="0" borderId="13" xfId="42" applyNumberFormat="1" applyFont="1" applyBorder="1" applyAlignment="1">
      <alignment vertical="center"/>
    </xf>
    <xf numFmtId="0" fontId="46" fillId="0" borderId="0" xfId="0" applyFont="1" applyBorder="1" applyAlignment="1">
      <alignment/>
    </xf>
    <xf numFmtId="0" fontId="46" fillId="0" borderId="13" xfId="0" applyFont="1" applyBorder="1" applyAlignment="1">
      <alignment/>
    </xf>
    <xf numFmtId="166" fontId="4" fillId="0" borderId="11" xfId="42" applyNumberFormat="1" applyFont="1" applyBorder="1" applyAlignment="1">
      <alignment/>
    </xf>
    <xf numFmtId="165" fontId="7" fillId="0" borderId="21" xfId="42" applyNumberFormat="1" applyFont="1" applyFill="1" applyBorder="1" applyAlignment="1" applyProtection="1">
      <alignment vertical="top" wrapText="1"/>
      <protection/>
    </xf>
    <xf numFmtId="165" fontId="7" fillId="0" borderId="21" xfId="42" applyNumberFormat="1" applyFont="1" applyBorder="1" applyAlignment="1">
      <alignment/>
    </xf>
    <xf numFmtId="165" fontId="6" fillId="0" borderId="22" xfId="42" applyNumberFormat="1" applyFont="1" applyBorder="1" applyAlignment="1">
      <alignment/>
    </xf>
    <xf numFmtId="0" fontId="5" fillId="0" borderId="0" xfId="0" applyFont="1" applyAlignment="1">
      <alignment horizontal="center"/>
    </xf>
    <xf numFmtId="165" fontId="6" fillId="0" borderId="0" xfId="42" applyNumberFormat="1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Font="1" applyBorder="1" applyAlignment="1">
      <alignment horizontal="right"/>
    </xf>
    <xf numFmtId="0" fontId="6" fillId="0" borderId="21" xfId="0" applyFont="1" applyBorder="1" applyAlignment="1">
      <alignment horizontal="right" vertical="top"/>
    </xf>
    <xf numFmtId="0" fontId="2" fillId="0" borderId="20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6" fillId="0" borderId="15" xfId="0" applyFont="1" applyBorder="1" applyAlignment="1">
      <alignment horizontal="right" vertical="top"/>
    </xf>
    <xf numFmtId="0" fontId="2" fillId="0" borderId="14" xfId="0" applyFont="1" applyBorder="1" applyAlignment="1">
      <alignment horizontal="right"/>
    </xf>
    <xf numFmtId="0" fontId="2" fillId="0" borderId="19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1" max="1" width="39.140625" style="97" bestFit="1" customWidth="1"/>
    <col min="2" max="2" width="14.00390625" style="97" bestFit="1" customWidth="1"/>
    <col min="3" max="3" width="15.421875" style="97" bestFit="1" customWidth="1"/>
    <col min="4" max="4" width="12.00390625" style="97" bestFit="1" customWidth="1"/>
    <col min="5" max="5" width="13.421875" style="97" bestFit="1" customWidth="1"/>
    <col min="6" max="6" width="8.57421875" style="97" customWidth="1"/>
    <col min="7" max="7" width="12.8515625" style="97" customWidth="1"/>
    <col min="8" max="8" width="9.140625" style="97" customWidth="1"/>
    <col min="9" max="9" width="15.421875" style="97" bestFit="1" customWidth="1"/>
    <col min="10" max="10" width="16.57421875" style="97" bestFit="1" customWidth="1"/>
    <col min="11" max="16384" width="9.140625" style="97" customWidth="1"/>
  </cols>
  <sheetData>
    <row r="1" spans="1:7" ht="18.75">
      <c r="A1" s="142" t="s">
        <v>47</v>
      </c>
      <c r="B1" s="142"/>
      <c r="C1" s="142"/>
      <c r="D1" s="142"/>
      <c r="E1" s="142"/>
      <c r="F1" s="142"/>
      <c r="G1" s="142"/>
    </row>
    <row r="2" spans="1:7" ht="15.75">
      <c r="A2" s="143" t="s">
        <v>120</v>
      </c>
      <c r="B2" s="143"/>
      <c r="C2" s="143"/>
      <c r="D2" s="143"/>
      <c r="E2" s="143"/>
      <c r="F2" s="143"/>
      <c r="G2" s="143"/>
    </row>
    <row r="3" spans="1:7" ht="15.75">
      <c r="A3" s="18"/>
      <c r="B3" s="18"/>
      <c r="C3" s="19"/>
      <c r="D3" s="18"/>
      <c r="E3" s="18"/>
      <c r="F3" s="20" t="s">
        <v>48</v>
      </c>
      <c r="G3" s="18"/>
    </row>
    <row r="4" spans="1:7" ht="15.75">
      <c r="A4" s="18"/>
      <c r="B4" s="18"/>
      <c r="C4" s="18"/>
      <c r="D4" s="18"/>
      <c r="E4" s="18"/>
      <c r="F4" s="18"/>
      <c r="G4" s="18"/>
    </row>
    <row r="5" spans="1:7" ht="15.75">
      <c r="A5" s="21"/>
      <c r="B5" s="43" t="s">
        <v>49</v>
      </c>
      <c r="C5" s="44" t="s">
        <v>50</v>
      </c>
      <c r="D5" s="45" t="s">
        <v>51</v>
      </c>
      <c r="E5" s="45" t="s">
        <v>52</v>
      </c>
      <c r="F5" s="144" t="s">
        <v>53</v>
      </c>
      <c r="G5" s="145"/>
    </row>
    <row r="6" spans="1:8" ht="15.75">
      <c r="A6" s="23"/>
      <c r="B6" s="24"/>
      <c r="C6" s="24"/>
      <c r="D6" s="24"/>
      <c r="E6" s="24"/>
      <c r="F6" s="25"/>
      <c r="G6" s="24"/>
      <c r="H6" s="98"/>
    </row>
    <row r="7" spans="1:10" ht="15.75">
      <c r="A7" s="88" t="s">
        <v>124</v>
      </c>
      <c r="B7" s="64">
        <v>82.89</v>
      </c>
      <c r="C7" s="64">
        <v>656.52</v>
      </c>
      <c r="D7" s="86">
        <f>+B7+C7</f>
        <v>739.41</v>
      </c>
      <c r="E7" s="86">
        <f>+C7-B7</f>
        <v>573.63</v>
      </c>
      <c r="F7" s="87" t="s">
        <v>54</v>
      </c>
      <c r="G7" s="69">
        <f>C7/B7</f>
        <v>7.920376402461093</v>
      </c>
      <c r="H7" s="98"/>
      <c r="I7" s="99"/>
      <c r="J7" s="99"/>
    </row>
    <row r="8" spans="1:10" ht="15.75">
      <c r="A8" s="89" t="s">
        <v>55</v>
      </c>
      <c r="B8" s="65">
        <f>B7*100/D7</f>
        <v>11.210289284699964</v>
      </c>
      <c r="C8" s="40">
        <f>C7*100/D7</f>
        <v>88.78971071530005</v>
      </c>
      <c r="D8" s="29"/>
      <c r="E8" s="29"/>
      <c r="F8" s="30"/>
      <c r="G8" s="28"/>
      <c r="H8" s="98"/>
      <c r="I8" s="99"/>
      <c r="J8" s="99"/>
    </row>
    <row r="9" spans="1:10" ht="15.75">
      <c r="A9" s="90"/>
      <c r="B9" s="100"/>
      <c r="C9" s="41"/>
      <c r="D9" s="31"/>
      <c r="E9" s="31"/>
      <c r="F9" s="32"/>
      <c r="G9" s="33"/>
      <c r="H9" s="98"/>
      <c r="I9" s="99"/>
      <c r="J9" s="99"/>
    </row>
    <row r="10" spans="1:15" ht="15.75">
      <c r="A10" s="91" t="s">
        <v>123</v>
      </c>
      <c r="B10" s="67">
        <v>79.1</v>
      </c>
      <c r="C10" s="67">
        <v>707.53</v>
      </c>
      <c r="D10" s="26">
        <f>+B10+C10</f>
        <v>786.63</v>
      </c>
      <c r="E10" s="26">
        <f>+C10-B10</f>
        <v>628.43</v>
      </c>
      <c r="F10" s="27" t="s">
        <v>54</v>
      </c>
      <c r="G10" s="28">
        <f>C10/B10</f>
        <v>8.944753476611885</v>
      </c>
      <c r="H10" s="98"/>
      <c r="I10" s="128"/>
      <c r="J10" s="129"/>
      <c r="O10" s="101"/>
    </row>
    <row r="11" spans="1:10" ht="15.75">
      <c r="A11" s="92" t="s">
        <v>55</v>
      </c>
      <c r="B11" s="65">
        <f>B10*100/D10</f>
        <v>10.055553436812732</v>
      </c>
      <c r="C11" s="40">
        <f>C10*100/D10</f>
        <v>89.94444656318727</v>
      </c>
      <c r="D11" s="29"/>
      <c r="E11" s="29"/>
      <c r="F11" s="34"/>
      <c r="G11" s="28"/>
      <c r="H11" s="98"/>
      <c r="I11" s="99"/>
      <c r="J11" s="99"/>
    </row>
    <row r="12" spans="1:10" ht="15.75">
      <c r="A12" s="90"/>
      <c r="B12" s="102"/>
      <c r="C12" s="42"/>
      <c r="D12" s="31"/>
      <c r="E12" s="31"/>
      <c r="F12" s="25"/>
      <c r="G12" s="33"/>
      <c r="H12" s="98"/>
      <c r="I12" s="99"/>
      <c r="J12" s="99"/>
    </row>
    <row r="13" spans="1:10" ht="15.75">
      <c r="A13" s="91" t="s">
        <v>125</v>
      </c>
      <c r="B13" s="67">
        <v>60.82</v>
      </c>
      <c r="C13" s="68">
        <v>680.95</v>
      </c>
      <c r="D13" s="26">
        <f>+B13+C13</f>
        <v>741.7700000000001</v>
      </c>
      <c r="E13" s="26">
        <f>+C13-B13</f>
        <v>620.13</v>
      </c>
      <c r="F13" s="27" t="s">
        <v>54</v>
      </c>
      <c r="G13" s="28">
        <f>C13/B13</f>
        <v>11.196152581387702</v>
      </c>
      <c r="H13" s="98"/>
      <c r="I13" s="128"/>
      <c r="J13" s="128"/>
    </row>
    <row r="14" spans="1:10" ht="15.75">
      <c r="A14" s="92" t="s">
        <v>55</v>
      </c>
      <c r="B14" s="65">
        <f>B13*100/D13</f>
        <v>8.199307062836189</v>
      </c>
      <c r="C14" s="66">
        <f>C13*100/D13</f>
        <v>91.8006929371638</v>
      </c>
      <c r="D14" s="35"/>
      <c r="E14" s="35"/>
      <c r="F14" s="34"/>
      <c r="G14" s="35"/>
      <c r="H14" s="103"/>
      <c r="I14" s="99"/>
      <c r="J14" s="99"/>
    </row>
    <row r="15" spans="1:10" ht="15.75">
      <c r="A15" s="23"/>
      <c r="B15" s="23"/>
      <c r="C15" s="24"/>
      <c r="D15" s="24"/>
      <c r="E15" s="24"/>
      <c r="F15" s="25"/>
      <c r="G15" s="24"/>
      <c r="H15" s="104"/>
      <c r="I15" s="99"/>
      <c r="J15" s="99"/>
    </row>
    <row r="16" spans="1:10" ht="49.5" customHeight="1">
      <c r="A16" s="36" t="s">
        <v>122</v>
      </c>
      <c r="B16" s="37">
        <f>B10/B7*100-100</f>
        <v>-4.572324767764513</v>
      </c>
      <c r="C16" s="37">
        <f>C10/C7*100-100</f>
        <v>7.769755681472006</v>
      </c>
      <c r="D16" s="37">
        <f>D10/D7*100-100</f>
        <v>6.386172759362196</v>
      </c>
      <c r="E16" s="37">
        <f>E10/E7*100-100</f>
        <v>9.553196311211053</v>
      </c>
      <c r="F16" s="34"/>
      <c r="G16" s="35"/>
      <c r="I16" s="99"/>
      <c r="J16" s="99"/>
    </row>
    <row r="17" spans="1:10" ht="15.75">
      <c r="A17" s="38"/>
      <c r="B17" s="39"/>
      <c r="C17" s="39"/>
      <c r="D17" s="39"/>
      <c r="E17" s="39"/>
      <c r="F17" s="25"/>
      <c r="G17" s="24"/>
      <c r="I17" s="99"/>
      <c r="J17" s="99"/>
    </row>
    <row r="18" spans="1:10" ht="47.25">
      <c r="A18" s="36" t="s">
        <v>121</v>
      </c>
      <c r="B18" s="37">
        <f>B13/B10*100-100</f>
        <v>-23.10998735777497</v>
      </c>
      <c r="C18" s="37">
        <f>C13/C10*100-100</f>
        <v>-3.7567311633428915</v>
      </c>
      <c r="D18" s="37">
        <f>D13/D10*100-100</f>
        <v>-5.702808181737268</v>
      </c>
      <c r="E18" s="37">
        <f>E13/E10*100-100</f>
        <v>-1.3207517145903154</v>
      </c>
      <c r="F18" s="34"/>
      <c r="G18" s="35"/>
      <c r="I18" s="99"/>
      <c r="J18" s="99"/>
    </row>
    <row r="19" spans="1:10" ht="15.75">
      <c r="A19" s="23"/>
      <c r="B19" s="24"/>
      <c r="C19" s="24"/>
      <c r="D19" s="24"/>
      <c r="E19" s="24"/>
      <c r="F19" s="25"/>
      <c r="G19" s="24"/>
      <c r="I19" s="99"/>
      <c r="J19" s="99"/>
    </row>
    <row r="22" spans="2:3" ht="15.75">
      <c r="B22" s="98"/>
      <c r="C22" s="98"/>
    </row>
  </sheetData>
  <sheetProtection/>
  <mergeCells count="3">
    <mergeCell ref="A1:G1"/>
    <mergeCell ref="A2:G2"/>
    <mergeCell ref="F5:G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4.00390625" style="80" bestFit="1" customWidth="1"/>
    <col min="2" max="2" width="29.140625" style="80" customWidth="1"/>
    <col min="3" max="3" width="7.57421875" style="80" bestFit="1" customWidth="1"/>
    <col min="4" max="4" width="12.7109375" style="80" bestFit="1" customWidth="1"/>
    <col min="5" max="5" width="13.421875" style="80" bestFit="1" customWidth="1"/>
    <col min="6" max="6" width="12.7109375" style="80" bestFit="1" customWidth="1"/>
    <col min="7" max="7" width="16.8515625" style="80" bestFit="1" customWidth="1"/>
    <col min="8" max="8" width="12.421875" style="80" customWidth="1"/>
    <col min="9" max="9" width="15.28125" style="80" customWidth="1"/>
    <col min="10" max="10" width="10.421875" style="80" bestFit="1" customWidth="1"/>
    <col min="11" max="11" width="3.28125" style="80" bestFit="1" customWidth="1"/>
    <col min="12" max="16384" width="9.140625" style="80" customWidth="1"/>
  </cols>
  <sheetData>
    <row r="1" spans="1:10" ht="18.75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</row>
    <row r="2" spans="1:10" ht="18.75">
      <c r="A2" s="148" t="s">
        <v>119</v>
      </c>
      <c r="B2" s="148"/>
      <c r="C2" s="148"/>
      <c r="D2" s="148"/>
      <c r="E2" s="148"/>
      <c r="F2" s="148"/>
      <c r="G2" s="148"/>
      <c r="H2" s="148"/>
      <c r="I2" s="148"/>
      <c r="J2" s="148"/>
    </row>
    <row r="3" spans="1:10" ht="15.75">
      <c r="A3" s="2"/>
      <c r="B3" s="2"/>
      <c r="C3" s="2"/>
      <c r="D3" s="2"/>
      <c r="E3" s="2" t="s">
        <v>1</v>
      </c>
      <c r="F3" s="2"/>
      <c r="G3" s="2"/>
      <c r="H3" s="2"/>
      <c r="I3" s="2" t="s">
        <v>2</v>
      </c>
      <c r="J3" s="2"/>
    </row>
    <row r="4" spans="1:10" ht="15.75">
      <c r="A4" s="3"/>
      <c r="B4" s="11"/>
      <c r="C4" s="11"/>
      <c r="D4" s="149" t="s">
        <v>3</v>
      </c>
      <c r="E4" s="150"/>
      <c r="F4" s="149" t="s">
        <v>3</v>
      </c>
      <c r="G4" s="150"/>
      <c r="H4" s="149" t="s">
        <v>4</v>
      </c>
      <c r="I4" s="150"/>
      <c r="J4" s="4" t="s">
        <v>5</v>
      </c>
    </row>
    <row r="5" spans="1:10" ht="15.75">
      <c r="A5" s="5" t="s">
        <v>6</v>
      </c>
      <c r="B5" s="7" t="s">
        <v>7</v>
      </c>
      <c r="C5" s="7" t="s">
        <v>8</v>
      </c>
      <c r="D5" s="146" t="s">
        <v>9</v>
      </c>
      <c r="E5" s="147"/>
      <c r="F5" s="146" t="s">
        <v>117</v>
      </c>
      <c r="G5" s="147"/>
      <c r="H5" s="146" t="s">
        <v>117</v>
      </c>
      <c r="I5" s="147"/>
      <c r="J5" s="6" t="s">
        <v>10</v>
      </c>
    </row>
    <row r="6" spans="1:10" ht="15.75">
      <c r="A6" s="13"/>
      <c r="B6" s="14"/>
      <c r="C6" s="14"/>
      <c r="D6" s="155" t="s">
        <v>11</v>
      </c>
      <c r="E6" s="156" t="s">
        <v>12</v>
      </c>
      <c r="F6" s="155" t="s">
        <v>11</v>
      </c>
      <c r="G6" s="156" t="s">
        <v>12</v>
      </c>
      <c r="H6" s="155" t="s">
        <v>11</v>
      </c>
      <c r="I6" s="156" t="s">
        <v>12</v>
      </c>
      <c r="J6" s="14"/>
    </row>
    <row r="7" spans="1:10" ht="15.75">
      <c r="A7" s="8">
        <v>1</v>
      </c>
      <c r="B7" s="12" t="s">
        <v>13</v>
      </c>
      <c r="C7" s="12" t="s">
        <v>14</v>
      </c>
      <c r="D7" s="72">
        <v>625436.94</v>
      </c>
      <c r="E7" s="10">
        <v>6943061.370015</v>
      </c>
      <c r="F7" s="95">
        <v>574165.37</v>
      </c>
      <c r="G7" s="77">
        <v>6319368.990015</v>
      </c>
      <c r="H7" s="95">
        <v>559254.6800958955</v>
      </c>
      <c r="I7" s="77">
        <v>7305993.879</v>
      </c>
      <c r="J7" s="81">
        <f>I7*100/G7-100</f>
        <v>15.612712132238656</v>
      </c>
    </row>
    <row r="8" spans="1:10" ht="15.75">
      <c r="A8" s="8">
        <v>2</v>
      </c>
      <c r="B8" s="12" t="s">
        <v>15</v>
      </c>
      <c r="C8" s="12" t="s">
        <v>16</v>
      </c>
      <c r="D8" s="72">
        <v>12843728.81</v>
      </c>
      <c r="E8" s="10">
        <v>5287981.939665001</v>
      </c>
      <c r="F8" s="72">
        <v>11780684.81</v>
      </c>
      <c r="G8" s="10">
        <v>4774012.55236</v>
      </c>
      <c r="H8" s="72">
        <v>12006153.210000115</v>
      </c>
      <c r="I8" s="10">
        <v>5196342.135</v>
      </c>
      <c r="J8" s="81">
        <f aca="true" t="shared" si="0" ref="J8:J36">I8*100/G8-100</f>
        <v>8.84642798920217</v>
      </c>
    </row>
    <row r="9" spans="1:10" ht="15.75">
      <c r="A9" s="8">
        <v>3</v>
      </c>
      <c r="B9" s="12" t="s">
        <v>17</v>
      </c>
      <c r="C9" s="12" t="s">
        <v>18</v>
      </c>
      <c r="D9" s="72">
        <v>15549786.92</v>
      </c>
      <c r="E9" s="10">
        <v>1339604.031</v>
      </c>
      <c r="F9" s="72">
        <v>14060644.480000002</v>
      </c>
      <c r="G9" s="10">
        <v>1245770.641</v>
      </c>
      <c r="H9" s="72">
        <v>7911035.64927247</v>
      </c>
      <c r="I9" s="10">
        <v>628829.013</v>
      </c>
      <c r="J9" s="81">
        <f t="shared" si="0"/>
        <v>-49.52289030545551</v>
      </c>
    </row>
    <row r="10" spans="1:10" ht="15.75">
      <c r="A10" s="8">
        <v>4</v>
      </c>
      <c r="B10" s="12" t="s">
        <v>19</v>
      </c>
      <c r="C10" s="12" t="s">
        <v>20</v>
      </c>
      <c r="D10" s="72">
        <v>9881287.5</v>
      </c>
      <c r="E10" s="10">
        <v>1257961.793</v>
      </c>
      <c r="F10" s="95">
        <v>9074287.5</v>
      </c>
      <c r="G10" s="77">
        <v>1133863.698</v>
      </c>
      <c r="H10" s="95">
        <v>3455844</v>
      </c>
      <c r="I10" s="77">
        <v>613451.232</v>
      </c>
      <c r="J10" s="81">
        <f t="shared" si="0"/>
        <v>-45.89726850925252</v>
      </c>
    </row>
    <row r="11" spans="1:10" ht="15.75">
      <c r="A11" s="8">
        <v>5</v>
      </c>
      <c r="B11" s="12" t="s">
        <v>21</v>
      </c>
      <c r="C11" s="12" t="s">
        <v>20</v>
      </c>
      <c r="D11" s="72">
        <v>2930339</v>
      </c>
      <c r="E11" s="10">
        <v>3839810.569</v>
      </c>
      <c r="F11" s="95">
        <v>2777374</v>
      </c>
      <c r="G11" s="77">
        <v>3619965.729</v>
      </c>
      <c r="H11" s="95">
        <v>3187403</v>
      </c>
      <c r="I11" s="77">
        <v>4272592.243</v>
      </c>
      <c r="J11" s="81">
        <f t="shared" si="0"/>
        <v>18.028527418691482</v>
      </c>
    </row>
    <row r="12" spans="1:10" ht="15.75">
      <c r="A12" s="8">
        <v>6</v>
      </c>
      <c r="B12" s="12" t="s">
        <v>22</v>
      </c>
      <c r="C12" s="12" t="s">
        <v>20</v>
      </c>
      <c r="D12" s="72">
        <v>11142479.700000001</v>
      </c>
      <c r="E12" s="10">
        <v>2006877.10102</v>
      </c>
      <c r="F12" s="72">
        <v>10209229.9</v>
      </c>
      <c r="G12" s="10">
        <v>1805236.74352</v>
      </c>
      <c r="H12" s="72">
        <v>9900210.529736834</v>
      </c>
      <c r="I12" s="10">
        <v>1587070.08572</v>
      </c>
      <c r="J12" s="81">
        <f t="shared" si="0"/>
        <v>-12.085210351668366</v>
      </c>
    </row>
    <row r="13" spans="1:10" ht="15.75">
      <c r="A13" s="8">
        <v>7</v>
      </c>
      <c r="B13" s="12" t="s">
        <v>23</v>
      </c>
      <c r="C13" s="12" t="s">
        <v>20</v>
      </c>
      <c r="D13" s="72">
        <v>24548657</v>
      </c>
      <c r="E13" s="10">
        <v>464921.376</v>
      </c>
      <c r="F13" s="72">
        <v>20422915</v>
      </c>
      <c r="G13" s="10">
        <v>371288.786</v>
      </c>
      <c r="H13" s="98">
        <v>18354150</v>
      </c>
      <c r="I13" s="78">
        <v>404504.745</v>
      </c>
      <c r="J13" s="81">
        <f t="shared" si="0"/>
        <v>8.9461250251711</v>
      </c>
    </row>
    <row r="14" spans="1:10" ht="15.75">
      <c r="A14" s="8">
        <v>8</v>
      </c>
      <c r="B14" s="12" t="s">
        <v>24</v>
      </c>
      <c r="C14" s="12" t="s">
        <v>20</v>
      </c>
      <c r="D14" s="72">
        <v>1055780</v>
      </c>
      <c r="E14" s="10">
        <v>74655.82</v>
      </c>
      <c r="F14" s="95">
        <v>821260</v>
      </c>
      <c r="G14" s="77">
        <v>58896.076</v>
      </c>
      <c r="H14" s="95">
        <v>858710</v>
      </c>
      <c r="I14" s="77">
        <v>63219.893</v>
      </c>
      <c r="J14" s="81">
        <f t="shared" si="0"/>
        <v>7.341434767233039</v>
      </c>
    </row>
    <row r="15" spans="1:10" ht="15.75">
      <c r="A15" s="8">
        <v>9</v>
      </c>
      <c r="B15" s="12" t="s">
        <v>25</v>
      </c>
      <c r="C15" s="12"/>
      <c r="D15" s="72"/>
      <c r="E15" s="10">
        <v>917401.684</v>
      </c>
      <c r="F15" s="72"/>
      <c r="G15" s="10">
        <v>833269.345</v>
      </c>
      <c r="H15" s="72"/>
      <c r="I15" s="78">
        <v>525146.837</v>
      </c>
      <c r="J15" s="81">
        <f t="shared" si="0"/>
        <v>-36.977540317410806</v>
      </c>
    </row>
    <row r="16" spans="1:10" ht="15.75">
      <c r="A16" s="8">
        <v>10</v>
      </c>
      <c r="B16" s="12" t="s">
        <v>26</v>
      </c>
      <c r="C16" s="12" t="s">
        <v>20</v>
      </c>
      <c r="D16" s="72">
        <v>4294064.512</v>
      </c>
      <c r="E16" s="10">
        <v>1626121.4075</v>
      </c>
      <c r="F16" s="72">
        <v>3927094.512</v>
      </c>
      <c r="G16" s="10">
        <v>1537962.1545</v>
      </c>
      <c r="H16" s="72">
        <v>4121543.71999847</v>
      </c>
      <c r="I16" s="10">
        <v>564382.92587</v>
      </c>
      <c r="J16" s="81">
        <f t="shared" si="0"/>
        <v>-63.30319805213386</v>
      </c>
    </row>
    <row r="17" spans="1:10" ht="15.75">
      <c r="A17" s="8">
        <v>11</v>
      </c>
      <c r="B17" s="12" t="s">
        <v>27</v>
      </c>
      <c r="C17" s="12" t="s">
        <v>20</v>
      </c>
      <c r="D17" s="72">
        <v>29281.27</v>
      </c>
      <c r="E17" s="10">
        <v>172010.133</v>
      </c>
      <c r="F17" s="72">
        <v>27654.27</v>
      </c>
      <c r="G17" s="10">
        <v>166946.219</v>
      </c>
      <c r="H17" s="72">
        <v>33699.10002880101</v>
      </c>
      <c r="I17" s="10">
        <v>223507.657</v>
      </c>
      <c r="J17" s="81">
        <f t="shared" si="0"/>
        <v>33.88003534239968</v>
      </c>
    </row>
    <row r="18" spans="1:10" ht="15.75">
      <c r="A18" s="8">
        <v>12</v>
      </c>
      <c r="B18" s="12" t="s">
        <v>28</v>
      </c>
      <c r="C18" s="12"/>
      <c r="D18" s="72"/>
      <c r="E18" s="10">
        <v>4789266.313</v>
      </c>
      <c r="F18" s="72"/>
      <c r="G18" s="10">
        <v>4282701.046</v>
      </c>
      <c r="H18" s="72"/>
      <c r="I18" s="10">
        <v>2723811.264</v>
      </c>
      <c r="J18" s="81">
        <f t="shared" si="0"/>
        <v>-36.39968714267338</v>
      </c>
    </row>
    <row r="19" spans="1:10" ht="15.75">
      <c r="A19" s="8">
        <v>13</v>
      </c>
      <c r="B19" s="12" t="s">
        <v>29</v>
      </c>
      <c r="C19" s="12" t="s">
        <v>20</v>
      </c>
      <c r="D19" s="72">
        <v>13983516</v>
      </c>
      <c r="E19" s="10">
        <v>1777686.781</v>
      </c>
      <c r="F19" s="95">
        <v>12963669</v>
      </c>
      <c r="G19" s="77">
        <v>1645038.376</v>
      </c>
      <c r="H19" s="95">
        <v>10833783</v>
      </c>
      <c r="I19" s="77">
        <v>1378025.412</v>
      </c>
      <c r="J19" s="81">
        <f t="shared" si="0"/>
        <v>-16.231412464021446</v>
      </c>
    </row>
    <row r="20" spans="1:10" ht="15.75">
      <c r="A20" s="8">
        <v>14</v>
      </c>
      <c r="B20" s="12" t="s">
        <v>30</v>
      </c>
      <c r="C20" s="12"/>
      <c r="D20" s="72"/>
      <c r="E20" s="10">
        <v>985586.945</v>
      </c>
      <c r="F20" s="72"/>
      <c r="G20" s="77">
        <v>825700.28</v>
      </c>
      <c r="H20" s="72"/>
      <c r="I20" s="77">
        <v>893446.891</v>
      </c>
      <c r="J20" s="81">
        <f t="shared" si="0"/>
        <v>8.204746036903359</v>
      </c>
    </row>
    <row r="21" spans="1:10" ht="15.75">
      <c r="A21" s="8">
        <v>15</v>
      </c>
      <c r="B21" s="12" t="s">
        <v>31</v>
      </c>
      <c r="C21" s="12"/>
      <c r="D21" s="72"/>
      <c r="E21" s="10">
        <v>6646221.612</v>
      </c>
      <c r="F21" s="72"/>
      <c r="G21" s="137">
        <v>6066050.814</v>
      </c>
      <c r="H21" s="72"/>
      <c r="I21" s="10">
        <v>4827796.018</v>
      </c>
      <c r="J21" s="81">
        <f t="shared" si="0"/>
        <v>-20.412865535880428</v>
      </c>
    </row>
    <row r="22" spans="1:10" ht="15.75">
      <c r="A22" s="8">
        <v>16</v>
      </c>
      <c r="B22" s="12" t="s">
        <v>32</v>
      </c>
      <c r="C22" s="12"/>
      <c r="D22" s="72"/>
      <c r="E22" s="10">
        <v>5141494.037</v>
      </c>
      <c r="F22" s="72"/>
      <c r="G22" s="137">
        <v>4676306.418</v>
      </c>
      <c r="H22" s="72"/>
      <c r="I22" s="10">
        <v>3023212.744</v>
      </c>
      <c r="J22" s="81">
        <f t="shared" si="0"/>
        <v>-35.35041390010127</v>
      </c>
    </row>
    <row r="23" spans="1:10" ht="15.75">
      <c r="A23" s="8">
        <v>17</v>
      </c>
      <c r="B23" s="12" t="s">
        <v>33</v>
      </c>
      <c r="C23" s="12"/>
      <c r="D23" s="72"/>
      <c r="E23" s="10">
        <v>2645919.05525</v>
      </c>
      <c r="F23" s="95"/>
      <c r="G23" s="77">
        <v>2345610.48925</v>
      </c>
      <c r="H23" s="72"/>
      <c r="I23" s="77">
        <v>2461362.853</v>
      </c>
      <c r="J23" s="81">
        <f t="shared" si="0"/>
        <v>4.934850192753501</v>
      </c>
    </row>
    <row r="24" spans="1:10" ht="15.75">
      <c r="A24" s="8">
        <v>18</v>
      </c>
      <c r="B24" s="12" t="s">
        <v>34</v>
      </c>
      <c r="C24" s="12"/>
      <c r="D24" s="72"/>
      <c r="E24" s="10">
        <v>2302660.458</v>
      </c>
      <c r="F24" s="72"/>
      <c r="G24" s="77">
        <v>2096761.627</v>
      </c>
      <c r="H24" s="72"/>
      <c r="I24" s="77">
        <v>1667754.778</v>
      </c>
      <c r="J24" s="81">
        <f t="shared" si="0"/>
        <v>-20.460449269753838</v>
      </c>
    </row>
    <row r="25" spans="1:10" ht="15.75">
      <c r="A25" s="8">
        <v>19</v>
      </c>
      <c r="B25" s="12" t="s">
        <v>35</v>
      </c>
      <c r="C25" s="12"/>
      <c r="D25" s="72"/>
      <c r="E25" s="10">
        <v>507606.621</v>
      </c>
      <c r="F25" s="72"/>
      <c r="G25" s="77">
        <v>468864.537</v>
      </c>
      <c r="H25" s="72"/>
      <c r="I25" s="77">
        <v>484885.149</v>
      </c>
      <c r="J25" s="81">
        <f t="shared" si="0"/>
        <v>3.4168956565806496</v>
      </c>
    </row>
    <row r="26" spans="1:10" ht="15.75">
      <c r="A26" s="8">
        <v>20</v>
      </c>
      <c r="B26" s="12" t="s">
        <v>36</v>
      </c>
      <c r="C26" s="12"/>
      <c r="D26" s="72"/>
      <c r="E26" s="10">
        <v>1150302.013725</v>
      </c>
      <c r="F26" s="72"/>
      <c r="G26" s="10">
        <v>961549.221875</v>
      </c>
      <c r="H26" s="72"/>
      <c r="I26" s="78">
        <v>1120488.227</v>
      </c>
      <c r="J26" s="81">
        <f t="shared" si="0"/>
        <v>16.529471555816173</v>
      </c>
    </row>
    <row r="27" spans="1:10" ht="15.75">
      <c r="A27" s="8">
        <v>21</v>
      </c>
      <c r="B27" s="12" t="s">
        <v>37</v>
      </c>
      <c r="C27" s="12"/>
      <c r="D27" s="72"/>
      <c r="E27" s="10">
        <v>693633.748</v>
      </c>
      <c r="F27" s="72"/>
      <c r="G27" s="77">
        <v>611579.617</v>
      </c>
      <c r="H27" s="72"/>
      <c r="I27" s="77">
        <v>649673.311</v>
      </c>
      <c r="J27" s="81">
        <f t="shared" si="0"/>
        <v>6.2287383263134615</v>
      </c>
    </row>
    <row r="28" spans="1:10" ht="15.75">
      <c r="A28" s="8">
        <v>22</v>
      </c>
      <c r="B28" s="12" t="s">
        <v>38</v>
      </c>
      <c r="C28" s="12"/>
      <c r="D28" s="72"/>
      <c r="E28" s="10">
        <v>727456.869</v>
      </c>
      <c r="F28" s="72"/>
      <c r="G28" s="77">
        <v>655699.714</v>
      </c>
      <c r="H28" s="72"/>
      <c r="I28" s="77">
        <v>670288.437</v>
      </c>
      <c r="J28" s="81">
        <f t="shared" si="0"/>
        <v>2.2249091601708386</v>
      </c>
    </row>
    <row r="29" spans="1:10" ht="15.75">
      <c r="A29" s="8">
        <v>23</v>
      </c>
      <c r="B29" s="12" t="s">
        <v>39</v>
      </c>
      <c r="C29" s="12"/>
      <c r="D29" s="72"/>
      <c r="E29" s="10">
        <v>595091.55978</v>
      </c>
      <c r="F29" s="72"/>
      <c r="G29" s="77">
        <v>555693.87378</v>
      </c>
      <c r="H29" s="72"/>
      <c r="I29" s="77">
        <v>615239.073</v>
      </c>
      <c r="J29" s="81">
        <f t="shared" si="0"/>
        <v>10.71546799948598</v>
      </c>
    </row>
    <row r="30" spans="1:10" ht="15.75">
      <c r="A30" s="8">
        <v>24</v>
      </c>
      <c r="B30" s="12" t="s">
        <v>40</v>
      </c>
      <c r="C30" s="12"/>
      <c r="D30" s="72"/>
      <c r="E30" s="10">
        <v>211757.70053</v>
      </c>
      <c r="F30" s="95"/>
      <c r="G30" s="77">
        <v>194809.66653</v>
      </c>
      <c r="H30" s="72"/>
      <c r="I30" s="77">
        <v>101930.397</v>
      </c>
      <c r="J30" s="81">
        <f t="shared" si="0"/>
        <v>-47.676930608418715</v>
      </c>
    </row>
    <row r="31" spans="1:10" ht="15.75">
      <c r="A31" s="8">
        <v>25</v>
      </c>
      <c r="B31" s="12" t="s">
        <v>41</v>
      </c>
      <c r="C31" s="12"/>
      <c r="D31" s="72"/>
      <c r="E31" s="10">
        <v>2363112.476</v>
      </c>
      <c r="F31" s="72"/>
      <c r="G31" s="77">
        <v>2089772.008</v>
      </c>
      <c r="H31" s="72"/>
      <c r="I31" s="77">
        <v>1340816.145</v>
      </c>
      <c r="J31" s="81">
        <f t="shared" si="0"/>
        <v>-35.83911834079845</v>
      </c>
    </row>
    <row r="32" spans="1:10" ht="15.75">
      <c r="A32" s="8">
        <v>26</v>
      </c>
      <c r="B32" s="12" t="s">
        <v>42</v>
      </c>
      <c r="C32" s="12"/>
      <c r="D32" s="72"/>
      <c r="E32" s="10">
        <v>10276634.265</v>
      </c>
      <c r="F32" s="72"/>
      <c r="G32" s="10">
        <v>9853251.489</v>
      </c>
      <c r="H32" s="72"/>
      <c r="I32" s="10">
        <v>4021827.5024</v>
      </c>
      <c r="J32" s="81">
        <f t="shared" si="0"/>
        <v>-59.18273772987629</v>
      </c>
    </row>
    <row r="33" spans="1:10" ht="15.75">
      <c r="A33" s="8">
        <v>27</v>
      </c>
      <c r="B33" s="12" t="s">
        <v>43</v>
      </c>
      <c r="C33" s="12"/>
      <c r="D33" s="72"/>
      <c r="E33" s="10">
        <v>1662156.908</v>
      </c>
      <c r="F33" s="72"/>
      <c r="G33" s="77">
        <v>1496909.277</v>
      </c>
      <c r="H33" s="72"/>
      <c r="I33" s="77">
        <v>988108.905</v>
      </c>
      <c r="J33" s="81">
        <f t="shared" si="0"/>
        <v>-33.99006070826829</v>
      </c>
    </row>
    <row r="34" spans="1:10" ht="15.75">
      <c r="A34" s="8">
        <v>28</v>
      </c>
      <c r="B34" s="12" t="s">
        <v>44</v>
      </c>
      <c r="C34" s="12"/>
      <c r="D34" s="72"/>
      <c r="E34" s="10">
        <v>790026.071</v>
      </c>
      <c r="F34" s="72"/>
      <c r="G34" s="77">
        <v>750380.181</v>
      </c>
      <c r="H34" s="72"/>
      <c r="I34" s="77">
        <v>315848.325</v>
      </c>
      <c r="J34" s="81">
        <f t="shared" si="0"/>
        <v>-57.908226656641936</v>
      </c>
    </row>
    <row r="35" spans="1:10" ht="15.75">
      <c r="A35" s="8">
        <v>29</v>
      </c>
      <c r="B35" s="12" t="s">
        <v>45</v>
      </c>
      <c r="C35" s="12"/>
      <c r="D35" s="72"/>
      <c r="E35" s="10">
        <f>E36-SUM(E7:E34)</f>
        <v>19443441.249514997</v>
      </c>
      <c r="F35" s="72"/>
      <c r="G35" s="10">
        <v>17660435.039735</v>
      </c>
      <c r="H35" s="72"/>
      <c r="I35" s="10">
        <v>12155141.707580002</v>
      </c>
      <c r="J35" s="81">
        <f t="shared" si="0"/>
        <v>-31.173033505507618</v>
      </c>
    </row>
    <row r="36" spans="1:10" ht="15.75">
      <c r="A36" s="15"/>
      <c r="B36" s="16" t="s">
        <v>46</v>
      </c>
      <c r="C36" s="16"/>
      <c r="D36" s="93"/>
      <c r="E36" s="71">
        <v>86640461.907</v>
      </c>
      <c r="F36" s="93"/>
      <c r="G36" s="79">
        <v>79103694.609565</v>
      </c>
      <c r="H36" s="93"/>
      <c r="I36" s="79">
        <v>60824697.78457</v>
      </c>
      <c r="J36" s="94">
        <f t="shared" si="0"/>
        <v>-23.10763980774263</v>
      </c>
    </row>
    <row r="37" spans="1:10" ht="15.75">
      <c r="A37" s="136"/>
      <c r="B37" s="136"/>
      <c r="C37" s="136"/>
      <c r="D37" s="136"/>
      <c r="E37" s="136"/>
      <c r="F37" s="136"/>
      <c r="G37" s="136"/>
      <c r="H37" s="136"/>
      <c r="I37" s="136"/>
      <c r="J37" s="136"/>
    </row>
    <row r="38" ht="15.75">
      <c r="I38" s="96"/>
    </row>
    <row r="40" ht="15.75">
      <c r="I40" s="84"/>
    </row>
  </sheetData>
  <sheetProtection/>
  <mergeCells count="8">
    <mergeCell ref="D5:E5"/>
    <mergeCell ref="F5:G5"/>
    <mergeCell ref="H5:I5"/>
    <mergeCell ref="A1:J1"/>
    <mergeCell ref="A2:J2"/>
    <mergeCell ref="D4:E4"/>
    <mergeCell ref="F4:G4"/>
    <mergeCell ref="H4:I4"/>
  </mergeCells>
  <printOptions/>
  <pageMargins left="0.25" right="0.18" top="0.25" bottom="0.2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4.28125" style="1" bestFit="1" customWidth="1"/>
    <col min="2" max="2" width="48.57421875" style="1" bestFit="1" customWidth="1"/>
    <col min="3" max="3" width="14.00390625" style="1" bestFit="1" customWidth="1"/>
    <col min="4" max="5" width="17.57421875" style="1" bestFit="1" customWidth="1"/>
    <col min="6" max="6" width="10.421875" style="1" bestFit="1" customWidth="1"/>
    <col min="7" max="7" width="3.28125" style="1" bestFit="1" customWidth="1"/>
    <col min="8" max="16384" width="9.140625" style="1" customWidth="1"/>
  </cols>
  <sheetData>
    <row r="1" spans="1:6" ht="18.75">
      <c r="A1" s="151" t="s">
        <v>56</v>
      </c>
      <c r="B1" s="151"/>
      <c r="C1" s="151"/>
      <c r="D1" s="151"/>
      <c r="E1" s="151"/>
      <c r="F1" s="151"/>
    </row>
    <row r="2" spans="1:6" ht="18.75">
      <c r="A2" s="151" t="s">
        <v>118</v>
      </c>
      <c r="B2" s="151"/>
      <c r="C2" s="151"/>
      <c r="D2" s="151"/>
      <c r="E2" s="151"/>
      <c r="F2" s="151"/>
    </row>
    <row r="3" spans="1:6" ht="15.75">
      <c r="A3" s="18"/>
      <c r="B3" s="46"/>
      <c r="C3" s="46" t="s">
        <v>87</v>
      </c>
      <c r="D3" s="46"/>
      <c r="E3" s="47" t="s">
        <v>2</v>
      </c>
      <c r="F3" s="46"/>
    </row>
    <row r="4" spans="1:6" ht="15.75">
      <c r="A4" s="48" t="s">
        <v>6</v>
      </c>
      <c r="B4" s="49" t="s">
        <v>7</v>
      </c>
      <c r="C4" s="61" t="s">
        <v>57</v>
      </c>
      <c r="D4" s="61" t="s">
        <v>57</v>
      </c>
      <c r="E4" s="153" t="s">
        <v>58</v>
      </c>
      <c r="F4" s="22" t="s">
        <v>5</v>
      </c>
    </row>
    <row r="5" spans="1:6" ht="15.75">
      <c r="A5" s="57"/>
      <c r="B5" s="50"/>
      <c r="C5" s="62" t="s">
        <v>59</v>
      </c>
      <c r="D5" s="62" t="s">
        <v>59</v>
      </c>
      <c r="E5" s="154" t="s">
        <v>60</v>
      </c>
      <c r="F5" s="51" t="s">
        <v>10</v>
      </c>
    </row>
    <row r="6" spans="1:6" ht="15.75">
      <c r="A6" s="58"/>
      <c r="B6" s="39"/>
      <c r="C6" s="157" t="s">
        <v>9</v>
      </c>
      <c r="D6" s="158" t="s">
        <v>117</v>
      </c>
      <c r="E6" s="159" t="s">
        <v>117</v>
      </c>
      <c r="F6" s="60"/>
    </row>
    <row r="7" spans="1:7" ht="15.75">
      <c r="A7" s="57">
        <v>1</v>
      </c>
      <c r="B7" s="52" t="s">
        <v>61</v>
      </c>
      <c r="C7" s="73">
        <v>79769130.437</v>
      </c>
      <c r="D7" s="73">
        <v>70176279.009</v>
      </c>
      <c r="E7" s="70">
        <v>70817334.88691711</v>
      </c>
      <c r="F7" s="138">
        <f>E7/D7*100-100</f>
        <v>0.913493686142715</v>
      </c>
      <c r="G7" s="83"/>
    </row>
    <row r="8" spans="1:7" ht="15.75">
      <c r="A8" s="57">
        <v>2</v>
      </c>
      <c r="B8" s="52" t="s">
        <v>62</v>
      </c>
      <c r="C8" s="74">
        <v>112165082.368</v>
      </c>
      <c r="D8" s="74">
        <v>102295935.229</v>
      </c>
      <c r="E8" s="10">
        <v>58229853.61192231</v>
      </c>
      <c r="F8" s="9">
        <f aca="true" t="shared" si="0" ref="F8:F36">E8/D8*100-100</f>
        <v>-43.07706021596188</v>
      </c>
      <c r="G8" s="83"/>
    </row>
    <row r="9" spans="1:7" ht="15.75">
      <c r="A9" s="57">
        <v>3</v>
      </c>
      <c r="B9" s="52" t="s">
        <v>63</v>
      </c>
      <c r="C9" s="74">
        <v>49386015.023</v>
      </c>
      <c r="D9" s="77">
        <v>43721665.311</v>
      </c>
      <c r="E9" s="77">
        <v>55528298.525497325</v>
      </c>
      <c r="F9" s="9">
        <f t="shared" si="0"/>
        <v>27.004079397512967</v>
      </c>
      <c r="G9" s="83"/>
    </row>
    <row r="10" spans="1:7" ht="15.75">
      <c r="A10" s="57">
        <v>4</v>
      </c>
      <c r="B10" s="52" t="s">
        <v>64</v>
      </c>
      <c r="C10" s="74">
        <v>51016530.946</v>
      </c>
      <c r="D10" s="77">
        <v>45717482.391</v>
      </c>
      <c r="E10" s="77">
        <v>49935323.98383252</v>
      </c>
      <c r="F10" s="9">
        <f t="shared" si="0"/>
        <v>9.225883343180001</v>
      </c>
      <c r="G10" s="83"/>
    </row>
    <row r="11" spans="1:7" ht="15.75">
      <c r="A11" s="57">
        <v>5</v>
      </c>
      <c r="B11" s="53" t="s">
        <v>66</v>
      </c>
      <c r="C11" s="74">
        <v>35121450.627</v>
      </c>
      <c r="D11" s="77">
        <v>32180115.098</v>
      </c>
      <c r="E11" s="77">
        <v>35091707.65709375</v>
      </c>
      <c r="F11" s="9">
        <f t="shared" si="0"/>
        <v>9.04780032708679</v>
      </c>
      <c r="G11" s="83"/>
    </row>
    <row r="12" spans="1:7" ht="15.75">
      <c r="A12" s="57">
        <v>6</v>
      </c>
      <c r="B12" s="52" t="s">
        <v>65</v>
      </c>
      <c r="C12" s="74">
        <v>19316099.444</v>
      </c>
      <c r="D12" s="74">
        <v>17801835.358</v>
      </c>
      <c r="E12" s="10">
        <v>20832955.51564695</v>
      </c>
      <c r="F12" s="9">
        <f t="shared" si="0"/>
        <v>17.027009275674416</v>
      </c>
      <c r="G12" s="83"/>
    </row>
    <row r="13" spans="1:7" ht="15.75">
      <c r="A13" s="57">
        <v>7</v>
      </c>
      <c r="B13" s="54" t="s">
        <v>67</v>
      </c>
      <c r="C13" s="74">
        <v>36125841.041999996</v>
      </c>
      <c r="D13" s="106">
        <v>32667812.546</v>
      </c>
      <c r="E13" s="10">
        <v>29301985.18862889</v>
      </c>
      <c r="F13" s="9">
        <f t="shared" si="0"/>
        <v>-10.303191720081173</v>
      </c>
      <c r="G13" s="83"/>
    </row>
    <row r="14" spans="1:7" ht="15.75">
      <c r="A14" s="57">
        <v>8</v>
      </c>
      <c r="B14" s="54" t="s">
        <v>68</v>
      </c>
      <c r="C14" s="74">
        <v>8494198.55</v>
      </c>
      <c r="D14" s="77">
        <v>8082016.487</v>
      </c>
      <c r="E14" s="10">
        <v>12520274.298</v>
      </c>
      <c r="F14" s="9">
        <f t="shared" si="0"/>
        <v>54.91522837325289</v>
      </c>
      <c r="G14" s="83"/>
    </row>
    <row r="15" spans="1:7" ht="15.75">
      <c r="A15" s="57">
        <v>9</v>
      </c>
      <c r="B15" s="52" t="s">
        <v>69</v>
      </c>
      <c r="C15" s="74">
        <v>10293722.301</v>
      </c>
      <c r="D15" s="74">
        <v>9548537.931</v>
      </c>
      <c r="E15" s="10">
        <v>11575789.835140426</v>
      </c>
      <c r="F15" s="9">
        <f t="shared" si="0"/>
        <v>21.231019018721284</v>
      </c>
      <c r="G15" s="83"/>
    </row>
    <row r="16" spans="1:7" ht="15.75">
      <c r="A16" s="57">
        <v>10</v>
      </c>
      <c r="B16" s="52" t="s">
        <v>71</v>
      </c>
      <c r="C16" s="74">
        <v>14307346.926</v>
      </c>
      <c r="D16" s="74">
        <v>13143302.174</v>
      </c>
      <c r="E16" s="10">
        <v>14392174.258113282</v>
      </c>
      <c r="F16" s="9">
        <f t="shared" si="0"/>
        <v>9.501965849828764</v>
      </c>
      <c r="G16" s="83"/>
    </row>
    <row r="17" spans="1:7" ht="15.75">
      <c r="A17" s="57">
        <v>11</v>
      </c>
      <c r="B17" s="52" t="s">
        <v>70</v>
      </c>
      <c r="C17" s="74">
        <v>21588562.52761</v>
      </c>
      <c r="D17" s="77">
        <v>17260082.43261</v>
      </c>
      <c r="E17" s="77">
        <v>24037874.581808593</v>
      </c>
      <c r="F17" s="9">
        <f t="shared" si="0"/>
        <v>39.26859663423798</v>
      </c>
      <c r="G17" s="83"/>
    </row>
    <row r="18" spans="1:7" ht="15.75">
      <c r="A18" s="57">
        <v>12</v>
      </c>
      <c r="B18" s="12" t="s">
        <v>113</v>
      </c>
      <c r="C18" s="139">
        <f>24787812621/1000</f>
        <v>24787812.621</v>
      </c>
      <c r="D18" s="74">
        <v>25440737.088</v>
      </c>
      <c r="E18" s="77">
        <v>6353938.567</v>
      </c>
      <c r="F18" s="9">
        <f t="shared" si="0"/>
        <v>-75.02455001589928</v>
      </c>
      <c r="G18" s="83"/>
    </row>
    <row r="19" spans="1:7" ht="15.75">
      <c r="A19" s="57">
        <v>13</v>
      </c>
      <c r="B19" s="52" t="s">
        <v>72</v>
      </c>
      <c r="C19" s="74">
        <v>15707966.124</v>
      </c>
      <c r="D19" s="77">
        <v>13996453.817</v>
      </c>
      <c r="E19" s="77">
        <v>13830750.186</v>
      </c>
      <c r="F19" s="9">
        <f t="shared" si="0"/>
        <v>-1.1838972440200308</v>
      </c>
      <c r="G19" s="83"/>
    </row>
    <row r="20" spans="1:7" ht="15.75">
      <c r="A20" s="57">
        <v>14</v>
      </c>
      <c r="B20" s="53" t="s">
        <v>73</v>
      </c>
      <c r="C20" s="74">
        <v>12483276.593</v>
      </c>
      <c r="D20" s="77">
        <v>11028659.277</v>
      </c>
      <c r="E20" s="77">
        <v>12511235.593</v>
      </c>
      <c r="F20" s="9">
        <f t="shared" si="0"/>
        <v>13.442942417233581</v>
      </c>
      <c r="G20" s="83"/>
    </row>
    <row r="21" spans="1:7" ht="15.75">
      <c r="A21" s="57">
        <v>15</v>
      </c>
      <c r="B21" s="107" t="s">
        <v>74</v>
      </c>
      <c r="C21" s="74">
        <v>9221719.461</v>
      </c>
      <c r="D21" s="108">
        <v>8335512.287</v>
      </c>
      <c r="E21" s="10">
        <v>8419593.78187741</v>
      </c>
      <c r="F21" s="9">
        <f t="shared" si="0"/>
        <v>1.0087141855521224</v>
      </c>
      <c r="G21" s="83"/>
    </row>
    <row r="22" spans="1:7" ht="15.75">
      <c r="A22" s="57">
        <v>16</v>
      </c>
      <c r="B22" s="52" t="s">
        <v>75</v>
      </c>
      <c r="C22" s="74">
        <v>8849641.594</v>
      </c>
      <c r="D22" s="74">
        <v>8012343.886</v>
      </c>
      <c r="E22" s="10">
        <v>8669538.85243869</v>
      </c>
      <c r="F22" s="9">
        <f t="shared" si="0"/>
        <v>8.2022810776633</v>
      </c>
      <c r="G22" s="83"/>
    </row>
    <row r="23" spans="1:7" ht="15.75">
      <c r="A23" s="57">
        <v>17</v>
      </c>
      <c r="B23" s="52" t="s">
        <v>77</v>
      </c>
      <c r="C23" s="74">
        <v>15649694.796</v>
      </c>
      <c r="D23" s="77">
        <v>14827851.923</v>
      </c>
      <c r="E23" s="77">
        <v>8969901.842</v>
      </c>
      <c r="F23" s="9">
        <f t="shared" si="0"/>
        <v>-39.50639722746037</v>
      </c>
      <c r="G23" s="83"/>
    </row>
    <row r="24" spans="1:7" ht="15.75">
      <c r="A24" s="57">
        <v>18</v>
      </c>
      <c r="B24" s="107" t="s">
        <v>76</v>
      </c>
      <c r="C24" s="74">
        <v>8187984.138</v>
      </c>
      <c r="D24" s="77">
        <v>7467830.703</v>
      </c>
      <c r="E24" s="77">
        <v>6334965.875134224</v>
      </c>
      <c r="F24" s="9">
        <f t="shared" si="0"/>
        <v>-15.169931843938002</v>
      </c>
      <c r="G24" s="83"/>
    </row>
    <row r="25" spans="1:7" ht="15.75">
      <c r="A25" s="57">
        <v>19</v>
      </c>
      <c r="B25" s="107" t="s">
        <v>78</v>
      </c>
      <c r="C25" s="74">
        <v>6342103.293</v>
      </c>
      <c r="D25" s="77">
        <v>5720233.612</v>
      </c>
      <c r="E25" s="77">
        <v>5343215.824200037</v>
      </c>
      <c r="F25" s="9">
        <f t="shared" si="0"/>
        <v>-6.590950883702533</v>
      </c>
      <c r="G25" s="83"/>
    </row>
    <row r="26" spans="1:7" ht="15.75">
      <c r="A26" s="57">
        <v>20</v>
      </c>
      <c r="B26" s="107" t="s">
        <v>79</v>
      </c>
      <c r="C26" s="74">
        <v>4484229.649</v>
      </c>
      <c r="D26" s="77">
        <v>4084792.395</v>
      </c>
      <c r="E26" s="77">
        <v>4581632.0457301</v>
      </c>
      <c r="F26" s="9">
        <f t="shared" si="0"/>
        <v>12.163155496917241</v>
      </c>
      <c r="G26" s="83"/>
    </row>
    <row r="27" spans="1:7" ht="15.75">
      <c r="A27" s="57">
        <v>21</v>
      </c>
      <c r="B27" s="107" t="s">
        <v>43</v>
      </c>
      <c r="C27" s="74">
        <v>4922039.744</v>
      </c>
      <c r="D27" s="77">
        <v>4525239.582</v>
      </c>
      <c r="E27" s="77">
        <v>4209616.136722578</v>
      </c>
      <c r="F27" s="9">
        <f t="shared" si="0"/>
        <v>-6.9747344766645085</v>
      </c>
      <c r="G27" s="83"/>
    </row>
    <row r="28" spans="1:7" ht="15.75">
      <c r="A28" s="57">
        <v>22</v>
      </c>
      <c r="B28" s="52" t="s">
        <v>80</v>
      </c>
      <c r="C28" s="74">
        <v>3484783.589</v>
      </c>
      <c r="D28" s="77">
        <v>3141088.914</v>
      </c>
      <c r="E28" s="77">
        <v>3285074.364089844</v>
      </c>
      <c r="F28" s="9">
        <f t="shared" si="0"/>
        <v>4.583934235293157</v>
      </c>
      <c r="G28" s="83"/>
    </row>
    <row r="29" spans="1:7" ht="15.75">
      <c r="A29" s="57">
        <v>23</v>
      </c>
      <c r="B29" s="107" t="s">
        <v>84</v>
      </c>
      <c r="C29" s="74">
        <v>2752629.807</v>
      </c>
      <c r="D29" s="77">
        <v>2308086.625</v>
      </c>
      <c r="E29" s="77">
        <v>4445669.475</v>
      </c>
      <c r="F29" s="9">
        <f t="shared" si="0"/>
        <v>92.61276534627461</v>
      </c>
      <c r="G29" s="83"/>
    </row>
    <row r="30" spans="1:7" ht="15.75">
      <c r="A30" s="57">
        <v>24</v>
      </c>
      <c r="B30" s="107" t="s">
        <v>82</v>
      </c>
      <c r="C30" s="74">
        <v>3707318.536</v>
      </c>
      <c r="D30" s="77">
        <v>3220649.208</v>
      </c>
      <c r="E30" s="77">
        <v>3098443.954</v>
      </c>
      <c r="F30" s="9">
        <f t="shared" si="0"/>
        <v>-3.7944292006855562</v>
      </c>
      <c r="G30" s="83"/>
    </row>
    <row r="31" spans="1:7" ht="15.75">
      <c r="A31" s="57">
        <v>25</v>
      </c>
      <c r="B31" s="52" t="s">
        <v>81</v>
      </c>
      <c r="C31" s="74">
        <v>4964571.687</v>
      </c>
      <c r="D31" s="77">
        <v>4520975.555</v>
      </c>
      <c r="E31" s="77">
        <v>2992451.082</v>
      </c>
      <c r="F31" s="9">
        <f t="shared" si="0"/>
        <v>-33.80961596462336</v>
      </c>
      <c r="G31" s="83"/>
    </row>
    <row r="32" spans="1:7" ht="15.75">
      <c r="A32" s="57">
        <v>26</v>
      </c>
      <c r="B32" s="52" t="s">
        <v>83</v>
      </c>
      <c r="C32" s="74">
        <v>8401446.017</v>
      </c>
      <c r="D32" s="77">
        <v>7612689.626</v>
      </c>
      <c r="E32" s="77">
        <v>8424005.598724531</v>
      </c>
      <c r="F32" s="9">
        <f t="shared" si="0"/>
        <v>10.657415612395411</v>
      </c>
      <c r="G32" s="83"/>
    </row>
    <row r="33" spans="1:7" ht="15.75">
      <c r="A33" s="57">
        <v>27</v>
      </c>
      <c r="B33" s="107" t="s">
        <v>85</v>
      </c>
      <c r="C33" s="74">
        <v>2124482.05</v>
      </c>
      <c r="D33" s="77">
        <v>1952892.306</v>
      </c>
      <c r="E33" s="77">
        <v>1412404.551</v>
      </c>
      <c r="F33" s="9">
        <f t="shared" si="0"/>
        <v>-27.676270388255602</v>
      </c>
      <c r="G33" s="83"/>
    </row>
    <row r="34" spans="1:7" ht="15.75">
      <c r="A34" s="57">
        <v>28</v>
      </c>
      <c r="B34" s="52" t="s">
        <v>86</v>
      </c>
      <c r="C34" s="74">
        <v>2110922.111</v>
      </c>
      <c r="D34" s="78">
        <v>995506.83029161</v>
      </c>
      <c r="E34" s="76">
        <v>1526163.5528504394</v>
      </c>
      <c r="F34" s="9">
        <f t="shared" si="0"/>
        <v>53.305181482620895</v>
      </c>
      <c r="G34" s="83"/>
    </row>
    <row r="35" spans="1:7" ht="15.75">
      <c r="A35" s="57">
        <v>29</v>
      </c>
      <c r="B35" s="52" t="s">
        <v>45</v>
      </c>
      <c r="C35" s="140">
        <f>C36-SUM(C7:C34)</f>
        <v>208814653.08950007</v>
      </c>
      <c r="D35" s="63">
        <v>187747787.09920838</v>
      </c>
      <c r="E35" s="63">
        <v>194274917.5077483</v>
      </c>
      <c r="F35" s="9">
        <f t="shared" si="0"/>
        <v>3.4765418593673587</v>
      </c>
      <c r="G35" s="83"/>
    </row>
    <row r="36" spans="1:6" s="2" customFormat="1" ht="15.75">
      <c r="A36" s="59"/>
      <c r="B36" s="55" t="s">
        <v>46</v>
      </c>
      <c r="C36" s="141">
        <v>784581255.09111</v>
      </c>
      <c r="D36" s="79">
        <v>707534394.70011</v>
      </c>
      <c r="E36" s="79">
        <v>680947091.1321173</v>
      </c>
      <c r="F36" s="17">
        <f t="shared" si="0"/>
        <v>-3.757740085450095</v>
      </c>
    </row>
    <row r="37" spans="1:6" ht="15.75">
      <c r="A37" s="18"/>
      <c r="D37" s="56"/>
      <c r="E37" s="95"/>
      <c r="F37" s="18"/>
    </row>
  </sheetData>
  <sheetProtection/>
  <mergeCells count="2">
    <mergeCell ref="A1:F1"/>
    <mergeCell ref="A2:F2"/>
  </mergeCells>
  <printOptions/>
  <pageMargins left="0.7" right="0.7" top="0.25" bottom="0.2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selection activeCell="B1" sqref="B1:E1"/>
    </sheetView>
  </sheetViews>
  <sheetFormatPr defaultColWidth="9.140625" defaultRowHeight="15"/>
  <cols>
    <col min="1" max="1" width="4.8515625" style="105" bestFit="1" customWidth="1"/>
    <col min="2" max="2" width="17.140625" style="105" customWidth="1"/>
    <col min="3" max="3" width="23.8515625" style="105" customWidth="1"/>
    <col min="4" max="4" width="22.7109375" style="105" bestFit="1" customWidth="1"/>
    <col min="5" max="5" width="13.57421875" style="105" bestFit="1" customWidth="1"/>
    <col min="6" max="16384" width="9.140625" style="105" customWidth="1"/>
  </cols>
  <sheetData>
    <row r="1" spans="2:5" ht="18.75">
      <c r="B1" s="152" t="s">
        <v>88</v>
      </c>
      <c r="C1" s="152"/>
      <c r="D1" s="152"/>
      <c r="E1" s="152"/>
    </row>
    <row r="2" spans="2:5" ht="15.75">
      <c r="B2" s="143" t="s">
        <v>120</v>
      </c>
      <c r="C2" s="143"/>
      <c r="D2" s="143"/>
      <c r="E2" s="143"/>
    </row>
    <row r="3" spans="2:5" ht="15.75">
      <c r="B3" s="109" t="s">
        <v>89</v>
      </c>
      <c r="C3" s="97"/>
      <c r="D3" s="97"/>
      <c r="E3" s="20" t="s">
        <v>48</v>
      </c>
    </row>
    <row r="4" spans="1:5" ht="15.75">
      <c r="A4" s="110" t="s">
        <v>115</v>
      </c>
      <c r="B4" s="111" t="s">
        <v>112</v>
      </c>
      <c r="C4" s="82" t="s">
        <v>90</v>
      </c>
      <c r="D4" s="82" t="s">
        <v>4</v>
      </c>
      <c r="E4" s="112" t="s">
        <v>91</v>
      </c>
    </row>
    <row r="5" spans="1:5" ht="15.75">
      <c r="A5" s="113"/>
      <c r="B5" s="114"/>
      <c r="C5" s="133" t="s">
        <v>117</v>
      </c>
      <c r="D5" s="131" t="s">
        <v>117</v>
      </c>
      <c r="E5" s="115"/>
    </row>
    <row r="6" spans="1:5" ht="15.75">
      <c r="A6" s="75">
        <v>1</v>
      </c>
      <c r="B6" s="134" t="s">
        <v>92</v>
      </c>
      <c r="C6" s="116">
        <v>51.216851916</v>
      </c>
      <c r="D6" s="135">
        <v>33.9516860637</v>
      </c>
      <c r="E6" s="117">
        <f>+D6/C6*100-100</f>
        <v>-33.709931802556596</v>
      </c>
    </row>
    <row r="7" spans="1:5" ht="15.75">
      <c r="A7" s="75">
        <v>2</v>
      </c>
      <c r="B7" s="134" t="s">
        <v>93</v>
      </c>
      <c r="C7" s="116">
        <v>6.9495847107049995</v>
      </c>
      <c r="D7" s="135">
        <v>8.277647952</v>
      </c>
      <c r="E7" s="117">
        <f aca="true" t="shared" si="0" ref="E7:E20">+D7/C7*100-100</f>
        <v>19.109965509871103</v>
      </c>
    </row>
    <row r="8" spans="1:5" ht="15.75">
      <c r="A8" s="75">
        <v>3</v>
      </c>
      <c r="B8" s="134" t="s">
        <v>94</v>
      </c>
      <c r="C8" s="116">
        <v>2.801120511525</v>
      </c>
      <c r="D8" s="135">
        <v>2.828064917</v>
      </c>
      <c r="E8" s="117">
        <f t="shared" si="0"/>
        <v>0.9619152537043192</v>
      </c>
    </row>
    <row r="9" spans="1:5" ht="15.75">
      <c r="A9" s="75">
        <v>4</v>
      </c>
      <c r="B9" s="134" t="s">
        <v>95</v>
      </c>
      <c r="C9" s="116">
        <v>1.9491461566600001</v>
      </c>
      <c r="D9" s="135">
        <v>2.488200094</v>
      </c>
      <c r="E9" s="117">
        <f t="shared" si="0"/>
        <v>27.65590130314841</v>
      </c>
    </row>
    <row r="10" spans="1:5" ht="15.75">
      <c r="A10" s="75">
        <v>5</v>
      </c>
      <c r="B10" s="134" t="s">
        <v>101</v>
      </c>
      <c r="C10" s="116">
        <v>1.405519052</v>
      </c>
      <c r="D10" s="135">
        <v>1.888884774</v>
      </c>
      <c r="E10" s="117">
        <f t="shared" si="0"/>
        <v>34.390549264500464</v>
      </c>
    </row>
    <row r="11" spans="1:5" ht="15.75">
      <c r="A11" s="75">
        <v>6</v>
      </c>
      <c r="B11" s="134" t="s">
        <v>99</v>
      </c>
      <c r="C11" s="116">
        <v>2.238718384</v>
      </c>
      <c r="D11" s="135">
        <v>1.553259454</v>
      </c>
      <c r="E11" s="117">
        <f t="shared" si="0"/>
        <v>-30.618363385896956</v>
      </c>
    </row>
    <row r="12" spans="1:5" ht="15.75">
      <c r="A12" s="75">
        <v>7</v>
      </c>
      <c r="B12" s="134" t="s">
        <v>96</v>
      </c>
      <c r="C12" s="116">
        <v>1.10453915537</v>
      </c>
      <c r="D12" s="135">
        <v>1.135496797</v>
      </c>
      <c r="E12" s="117">
        <f t="shared" si="0"/>
        <v>2.8027654320348603</v>
      </c>
    </row>
    <row r="13" spans="1:5" ht="15.75">
      <c r="A13" s="75">
        <v>8</v>
      </c>
      <c r="B13" s="134" t="s">
        <v>97</v>
      </c>
      <c r="C13" s="116">
        <v>1.172172278895</v>
      </c>
      <c r="D13" s="135">
        <v>1.135322668</v>
      </c>
      <c r="E13" s="117">
        <f t="shared" si="0"/>
        <v>-3.1437026415381553</v>
      </c>
    </row>
    <row r="14" spans="1:5" ht="15.75">
      <c r="A14" s="75">
        <v>9</v>
      </c>
      <c r="B14" s="134" t="s">
        <v>98</v>
      </c>
      <c r="C14" s="116">
        <v>1.12280434767</v>
      </c>
      <c r="D14" s="135">
        <v>0.981015344</v>
      </c>
      <c r="E14" s="117">
        <f t="shared" si="0"/>
        <v>-12.628113167199174</v>
      </c>
    </row>
    <row r="15" spans="1:5" ht="15.75">
      <c r="A15" s="75">
        <v>10</v>
      </c>
      <c r="B15" s="134" t="s">
        <v>100</v>
      </c>
      <c r="C15" s="116">
        <v>0.7893450575</v>
      </c>
      <c r="D15" s="135">
        <v>0.808043627</v>
      </c>
      <c r="E15" s="117">
        <f t="shared" si="0"/>
        <v>2.3688714235092334</v>
      </c>
    </row>
    <row r="16" spans="1:5" ht="15.75">
      <c r="A16" s="75">
        <v>11</v>
      </c>
      <c r="B16" s="134" t="s">
        <v>103</v>
      </c>
      <c r="C16" s="116">
        <v>0.969585019</v>
      </c>
      <c r="D16" s="135">
        <v>0.59259642887</v>
      </c>
      <c r="E16" s="117">
        <f t="shared" si="0"/>
        <v>-38.881437186273196</v>
      </c>
    </row>
    <row r="17" spans="1:5" ht="15.75">
      <c r="A17" s="75">
        <v>12</v>
      </c>
      <c r="B17" s="134" t="s">
        <v>104</v>
      </c>
      <c r="C17" s="116">
        <v>0.5688025103</v>
      </c>
      <c r="D17" s="135">
        <v>0.534966167</v>
      </c>
      <c r="E17" s="117">
        <f t="shared" si="0"/>
        <v>-5.948697955315609</v>
      </c>
    </row>
    <row r="18" spans="1:5" ht="15.75">
      <c r="A18" s="75">
        <v>13</v>
      </c>
      <c r="B18" s="134" t="s">
        <v>102</v>
      </c>
      <c r="C18" s="116">
        <v>0.41479144321</v>
      </c>
      <c r="D18" s="135">
        <v>0.461819849</v>
      </c>
      <c r="E18" s="117">
        <f t="shared" si="0"/>
        <v>11.33784376699171</v>
      </c>
    </row>
    <row r="19" spans="1:5" ht="15.75">
      <c r="A19" s="75">
        <v>14</v>
      </c>
      <c r="B19" s="134" t="s">
        <v>116</v>
      </c>
      <c r="C19" s="116">
        <v>0.5264036745</v>
      </c>
      <c r="D19" s="135">
        <v>0.37676865</v>
      </c>
      <c r="E19" s="117">
        <f t="shared" si="0"/>
        <v>-28.425908052813185</v>
      </c>
    </row>
    <row r="20" spans="1:5" ht="15.75">
      <c r="A20" s="75">
        <v>15</v>
      </c>
      <c r="B20" s="113" t="s">
        <v>45</v>
      </c>
      <c r="C20" s="118">
        <f>C21-SUM(C6:C19)</f>
        <v>5.870615782664984</v>
      </c>
      <c r="D20" s="118">
        <f>D21-SUM(D6:D19)</f>
        <v>3.8062272144299953</v>
      </c>
      <c r="E20" s="117">
        <f t="shared" si="0"/>
        <v>-35.164770522554164</v>
      </c>
    </row>
    <row r="21" spans="1:5" ht="15.75">
      <c r="A21" s="119"/>
      <c r="B21" s="120" t="s">
        <v>49</v>
      </c>
      <c r="C21" s="121">
        <v>79.1</v>
      </c>
      <c r="D21" s="121">
        <v>60.82</v>
      </c>
      <c r="E21" s="122">
        <f>D21/C21*100-100</f>
        <v>-23.10998735777497</v>
      </c>
    </row>
    <row r="22" spans="3:5" ht="15.75">
      <c r="C22" s="123"/>
      <c r="D22" s="123"/>
      <c r="E22" s="124"/>
    </row>
    <row r="23" spans="2:5" ht="15.75">
      <c r="B23" s="109" t="s">
        <v>106</v>
      </c>
      <c r="C23" s="125"/>
      <c r="D23" s="125"/>
      <c r="E23" s="20" t="s">
        <v>48</v>
      </c>
    </row>
    <row r="24" spans="1:5" ht="15.75">
      <c r="A24" s="110" t="s">
        <v>115</v>
      </c>
      <c r="B24" s="111" t="s">
        <v>112</v>
      </c>
      <c r="C24" s="82" t="s">
        <v>90</v>
      </c>
      <c r="D24" s="82" t="s">
        <v>4</v>
      </c>
      <c r="E24" s="112" t="s">
        <v>91</v>
      </c>
    </row>
    <row r="25" spans="1:5" ht="15.75">
      <c r="A25" s="113"/>
      <c r="B25" s="114"/>
      <c r="C25" s="133" t="s">
        <v>117</v>
      </c>
      <c r="D25" s="131" t="s">
        <v>117</v>
      </c>
      <c r="E25" s="115"/>
    </row>
    <row r="26" spans="1:5" ht="15.75">
      <c r="A26" s="75">
        <v>1</v>
      </c>
      <c r="B26" s="134" t="s">
        <v>92</v>
      </c>
      <c r="C26" s="116">
        <v>450.7676827339</v>
      </c>
      <c r="D26" s="132">
        <v>422.98286916452224</v>
      </c>
      <c r="E26" s="117">
        <f>+D26/C26*100-100</f>
        <v>-6.163887659572936</v>
      </c>
    </row>
    <row r="27" spans="1:5" ht="15.75">
      <c r="A27" s="75">
        <v>2</v>
      </c>
      <c r="B27" s="134" t="s">
        <v>99</v>
      </c>
      <c r="C27" s="116">
        <v>92.676502788</v>
      </c>
      <c r="D27" s="132">
        <v>103.63966241520535</v>
      </c>
      <c r="E27" s="117">
        <f aca="true" t="shared" si="1" ref="E27:E41">+D27/C27*100-100</f>
        <v>11.829492155399805</v>
      </c>
    </row>
    <row r="28" spans="1:5" ht="15.75">
      <c r="A28" s="75">
        <v>3</v>
      </c>
      <c r="B28" s="134" t="s">
        <v>107</v>
      </c>
      <c r="C28" s="116">
        <v>33.311518185</v>
      </c>
      <c r="D28" s="132">
        <v>15.658266091658204</v>
      </c>
      <c r="E28" s="117">
        <f t="shared" si="1"/>
        <v>-52.99443872627504</v>
      </c>
    </row>
    <row r="29" spans="1:5" ht="15.75">
      <c r="A29" s="75">
        <v>4</v>
      </c>
      <c r="B29" s="134" t="s">
        <v>108</v>
      </c>
      <c r="C29" s="116">
        <v>14.763289479</v>
      </c>
      <c r="D29" s="132">
        <v>10.490211711696602</v>
      </c>
      <c r="E29" s="117">
        <f t="shared" si="1"/>
        <v>-28.94394080249951</v>
      </c>
    </row>
    <row r="30" spans="1:5" ht="15.75">
      <c r="A30" s="75">
        <v>5</v>
      </c>
      <c r="B30" s="134" t="s">
        <v>105</v>
      </c>
      <c r="C30" s="116">
        <v>4.116434732</v>
      </c>
      <c r="D30" s="132">
        <v>10.472476167</v>
      </c>
      <c r="E30" s="117">
        <f t="shared" si="1"/>
        <v>154.40646697468395</v>
      </c>
    </row>
    <row r="31" spans="1:5" ht="15.75">
      <c r="A31" s="75">
        <v>6</v>
      </c>
      <c r="B31" s="134" t="s">
        <v>110</v>
      </c>
      <c r="C31" s="116">
        <v>9.11624378</v>
      </c>
      <c r="D31" s="132">
        <v>9.187191507038946</v>
      </c>
      <c r="E31" s="117">
        <f t="shared" si="1"/>
        <v>0.7782561409184723</v>
      </c>
    </row>
    <row r="32" spans="1:5" ht="15.75">
      <c r="A32" s="75">
        <v>7</v>
      </c>
      <c r="B32" s="134" t="s">
        <v>93</v>
      </c>
      <c r="C32" s="116">
        <v>5.51678965</v>
      </c>
      <c r="D32" s="132">
        <v>8.350292744717695</v>
      </c>
      <c r="E32" s="117">
        <f t="shared" si="1"/>
        <v>51.361448858534885</v>
      </c>
    </row>
    <row r="33" spans="1:5" ht="15.75">
      <c r="A33" s="75">
        <v>8</v>
      </c>
      <c r="B33" s="134" t="s">
        <v>109</v>
      </c>
      <c r="C33" s="116">
        <v>8.476232351</v>
      </c>
      <c r="D33" s="132">
        <v>7.674137602</v>
      </c>
      <c r="E33" s="117">
        <f t="shared" si="1"/>
        <v>-9.462868828806606</v>
      </c>
    </row>
    <row r="34" spans="1:5" ht="15.75">
      <c r="A34" s="75">
        <v>9</v>
      </c>
      <c r="B34" s="134" t="s">
        <v>100</v>
      </c>
      <c r="C34" s="116">
        <v>3.366059415</v>
      </c>
      <c r="D34" s="132">
        <v>7.318408014375</v>
      </c>
      <c r="E34" s="117">
        <f t="shared" si="1"/>
        <v>117.41767188547976</v>
      </c>
    </row>
    <row r="35" spans="1:5" ht="15.75">
      <c r="A35" s="75">
        <v>10</v>
      </c>
      <c r="B35" s="134" t="s">
        <v>97</v>
      </c>
      <c r="C35" s="116">
        <v>7.05576034035</v>
      </c>
      <c r="D35" s="132">
        <v>6.531642087346875</v>
      </c>
      <c r="E35" s="117">
        <f t="shared" si="1"/>
        <v>-7.428232078771629</v>
      </c>
    </row>
    <row r="36" spans="1:5" ht="15.75">
      <c r="A36" s="75">
        <v>11</v>
      </c>
      <c r="B36" s="134" t="s">
        <v>111</v>
      </c>
      <c r="C36" s="116">
        <v>6.860066959</v>
      </c>
      <c r="D36" s="132">
        <v>6.190029251968692</v>
      </c>
      <c r="E36" s="117">
        <f t="shared" si="1"/>
        <v>-9.767218177838018</v>
      </c>
    </row>
    <row r="37" spans="1:5" ht="15.75">
      <c r="A37" s="75">
        <v>12</v>
      </c>
      <c r="B37" s="134" t="s">
        <v>96</v>
      </c>
      <c r="C37" s="116">
        <v>5.472780134</v>
      </c>
      <c r="D37" s="132">
        <v>6.121668141969063</v>
      </c>
      <c r="E37" s="117">
        <f t="shared" si="1"/>
        <v>11.856643096948204</v>
      </c>
    </row>
    <row r="38" spans="1:5" ht="15.75">
      <c r="A38" s="75">
        <v>13</v>
      </c>
      <c r="B38" s="134" t="s">
        <v>114</v>
      </c>
      <c r="C38" s="116">
        <v>4.672487735</v>
      </c>
      <c r="D38" s="132">
        <v>5.65695875325</v>
      </c>
      <c r="E38" s="117">
        <f t="shared" si="1"/>
        <v>21.06952600165573</v>
      </c>
    </row>
    <row r="39" spans="1:5" ht="15.75">
      <c r="A39" s="75">
        <v>14</v>
      </c>
      <c r="B39" s="134" t="s">
        <v>116</v>
      </c>
      <c r="C39" s="116">
        <v>4.244017447</v>
      </c>
      <c r="D39" s="132">
        <v>5.4664291576025</v>
      </c>
      <c r="E39" s="117">
        <f t="shared" si="1"/>
        <v>28.803173546484715</v>
      </c>
    </row>
    <row r="40" spans="1:5" ht="15.75">
      <c r="A40" s="75">
        <v>15</v>
      </c>
      <c r="B40" s="114" t="s">
        <v>45</v>
      </c>
      <c r="C40" s="118">
        <f>C41-SUM(C26:C39)</f>
        <v>57.1141342707499</v>
      </c>
      <c r="D40" s="118">
        <f>D41-SUM(D26:D39)</f>
        <v>55.20975718964894</v>
      </c>
      <c r="E40" s="117">
        <f t="shared" si="1"/>
        <v>-3.3343358967383665</v>
      </c>
    </row>
    <row r="41" spans="1:5" s="127" customFormat="1" ht="15.75">
      <c r="A41" s="119"/>
      <c r="B41" s="120" t="s">
        <v>50</v>
      </c>
      <c r="C41" s="126">
        <v>707.53</v>
      </c>
      <c r="D41" s="126">
        <v>680.95</v>
      </c>
      <c r="E41" s="130">
        <f t="shared" si="1"/>
        <v>-3.7567311633428915</v>
      </c>
    </row>
    <row r="42" spans="3:5" ht="15.75">
      <c r="C42" s="85"/>
      <c r="D42" s="85"/>
      <c r="E42" s="124"/>
    </row>
    <row r="43" spans="3:4" ht="15.75">
      <c r="C43" s="85"/>
      <c r="D43" s="85"/>
    </row>
  </sheetData>
  <sheetProtection/>
  <mergeCells count="2">
    <mergeCell ref="B1:E1"/>
    <mergeCell ref="B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2016-06-29T08:23:22Z</dcterms:modified>
  <cp:category/>
  <cp:version/>
  <cp:contentType/>
  <cp:contentStatus/>
</cp:coreProperties>
</file>